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activeTab="4"/>
  </bookViews>
  <sheets>
    <sheet name="BS" sheetId="1" r:id="rId1"/>
    <sheet name="IS" sheetId="2" r:id="rId2"/>
    <sheet name="SE" sheetId="3" r:id="rId3"/>
    <sheet name="CFS" sheetId="4" r:id="rId4"/>
    <sheet name="Notes" sheetId="5" r:id="rId5"/>
  </sheets>
  <externalReferences>
    <externalReference r:id="rId8"/>
    <externalReference r:id="rId9"/>
  </externalReferences>
  <definedNames>
    <definedName name="_xlnm.Print_Area" localSheetId="0">'BS'!$A$1:$D$56</definedName>
    <definedName name="_xlnm.Print_Area" localSheetId="3">'CFS'!$A$1:$E$35</definedName>
    <definedName name="_xlnm.Print_Area" localSheetId="1">'IS'!$A$1:$E$30</definedName>
    <definedName name="_xlnm.Print_Area" localSheetId="2">'SE'!$A$1:$I$37</definedName>
  </definedNames>
  <calcPr fullCalcOnLoad="1"/>
</workbook>
</file>

<file path=xl/sharedStrings.xml><?xml version="1.0" encoding="utf-8"?>
<sst xmlns="http://schemas.openxmlformats.org/spreadsheetml/2006/main" count="310" uniqueCount="206">
  <si>
    <r>
      <t>Hovid Bhd</t>
    </r>
    <r>
      <rPr>
        <b/>
        <sz val="11"/>
        <rFont val="Times New Roman"/>
        <family val="1"/>
      </rPr>
      <t xml:space="preserve"> </t>
    </r>
    <r>
      <rPr>
        <b/>
        <sz val="10"/>
        <rFont val="Times New Roman"/>
        <family val="1"/>
      </rPr>
      <t>(Company no: 58476 A)</t>
    </r>
  </si>
  <si>
    <t xml:space="preserve">Off balance sheet financial instruments  </t>
  </si>
  <si>
    <t>Basis of preparation</t>
  </si>
  <si>
    <t xml:space="preserve">Audit report of preceding annual financial statements  </t>
  </si>
  <si>
    <t xml:space="preserve">Seasonal or cyclical factors </t>
  </si>
  <si>
    <t xml:space="preserve">Unusual items </t>
  </si>
  <si>
    <t xml:space="preserve">Changes in estimates </t>
  </si>
  <si>
    <t xml:space="preserve">Debt and equity securities  </t>
  </si>
  <si>
    <t xml:space="preserve">Dividend paid  </t>
  </si>
  <si>
    <t xml:space="preserve">Segment information  </t>
  </si>
  <si>
    <t xml:space="preserve">Property, plant and equipment </t>
  </si>
  <si>
    <t xml:space="preserve">Materials subsequent events  </t>
  </si>
  <si>
    <t xml:space="preserve">Changes in the composition of the group  </t>
  </si>
  <si>
    <t xml:space="preserve">Contingent liabilities or assets  </t>
  </si>
  <si>
    <t xml:space="preserve">Capital commitments  </t>
  </si>
  <si>
    <t xml:space="preserve">Results comparison with preceding quarter </t>
  </si>
  <si>
    <t xml:space="preserve">Prospects  </t>
  </si>
  <si>
    <t xml:space="preserve">Profit forecast and profit guarantee  </t>
  </si>
  <si>
    <t xml:space="preserve">Taxation </t>
  </si>
  <si>
    <t xml:space="preserve">Particulars on quoted securities  </t>
  </si>
  <si>
    <t xml:space="preserve">Material litigation  </t>
  </si>
  <si>
    <t xml:space="preserve">Notes to the interim financial report </t>
  </si>
  <si>
    <t>Non-current assets</t>
  </si>
  <si>
    <t>Property, plant and equipment</t>
  </si>
  <si>
    <t>Current assets</t>
  </si>
  <si>
    <t>Inventories</t>
  </si>
  <si>
    <t>Trade debtors</t>
  </si>
  <si>
    <t>Other debtors, deposits and prepayments</t>
  </si>
  <si>
    <t xml:space="preserve">Cash and bank balances </t>
  </si>
  <si>
    <t>Current liabilities</t>
  </si>
  <si>
    <t>Trade creditors</t>
  </si>
  <si>
    <t>Hire-purchase creditors</t>
  </si>
  <si>
    <t>Taxation</t>
  </si>
  <si>
    <t>Non-current liabilities</t>
  </si>
  <si>
    <t>Financed by:</t>
  </si>
  <si>
    <t>Capital and reserves</t>
  </si>
  <si>
    <t>Share capital</t>
  </si>
  <si>
    <t>Share premiun</t>
  </si>
  <si>
    <t>Retained earnings</t>
  </si>
  <si>
    <t>Net tangible assets per share (sen)</t>
  </si>
  <si>
    <t>(Unaudited)</t>
  </si>
  <si>
    <t>(Audited)</t>
  </si>
  <si>
    <t>Revenue</t>
  </si>
  <si>
    <t>Other operating income</t>
  </si>
  <si>
    <t>Profit from operations</t>
  </si>
  <si>
    <t>Earnings per share (sen)</t>
  </si>
  <si>
    <t>Distributable</t>
  </si>
  <si>
    <t>Total</t>
  </si>
  <si>
    <t>Net profit for the period</t>
  </si>
  <si>
    <t>Cash generated from/(used in) operations</t>
  </si>
  <si>
    <t>Net cash generated from/(used in) investing activities</t>
  </si>
  <si>
    <t>Net cash generated from/(used in) financing activities</t>
  </si>
  <si>
    <t>Net increase in cash and cash equivalents during the period</t>
  </si>
  <si>
    <t>Cash and cash equivalents at end of period</t>
  </si>
  <si>
    <t>Cash and cash equivalents at beginning of period</t>
  </si>
  <si>
    <t>Income tax recoverable</t>
  </si>
  <si>
    <t>Other creditors and accruals</t>
  </si>
  <si>
    <t>Term loans</t>
  </si>
  <si>
    <t>Short term borrowings</t>
  </si>
  <si>
    <t xml:space="preserve">Bank overdrafts </t>
  </si>
  <si>
    <t>Tax payable</t>
  </si>
  <si>
    <t>Deferred tax liabilities</t>
  </si>
  <si>
    <t>Profit before taxation</t>
  </si>
  <si>
    <t>Intangible assets</t>
  </si>
  <si>
    <t>Individual quarter</t>
  </si>
  <si>
    <t>3 months ended</t>
  </si>
  <si>
    <t>Cumulative quarter</t>
  </si>
  <si>
    <t>Number of</t>
  </si>
  <si>
    <t>shares</t>
  </si>
  <si>
    <t>premium</t>
  </si>
  <si>
    <t>earnings</t>
  </si>
  <si>
    <t>Non-distributable</t>
  </si>
  <si>
    <r>
      <t xml:space="preserve">Hovid Bhd </t>
    </r>
    <r>
      <rPr>
        <b/>
        <sz val="10"/>
        <rFont val="Times New Roman"/>
        <family val="1"/>
      </rPr>
      <t>(Company no: 58476 A)</t>
    </r>
  </si>
  <si>
    <t>2004</t>
  </si>
  <si>
    <t>Secured</t>
  </si>
  <si>
    <t>Unsecured</t>
  </si>
  <si>
    <t>Basic earnings/(loss) per share</t>
  </si>
  <si>
    <t>Net profit/(loss) attributable to shareholders   (RM)</t>
  </si>
  <si>
    <t>On behalf of the Board,</t>
  </si>
  <si>
    <t xml:space="preserve">Authorisation for issue </t>
  </si>
  <si>
    <t xml:space="preserve">Significant related parties transactions </t>
  </si>
  <si>
    <t xml:space="preserve">Review of performance  </t>
  </si>
  <si>
    <t xml:space="preserve">Profit/(Loss) on sale of unquoted investments and/or properties  </t>
  </si>
  <si>
    <t xml:space="preserve">Status of corporate proposal and its proceeds utilisation </t>
  </si>
  <si>
    <t xml:space="preserve">Borrowings and debt securities  </t>
  </si>
  <si>
    <t xml:space="preserve">Dividend </t>
  </si>
  <si>
    <t xml:space="preserve">Earnings per share </t>
  </si>
  <si>
    <t>Operating expenses</t>
  </si>
  <si>
    <t>Finance costs</t>
  </si>
  <si>
    <t>Depreciation &amp; Amortisation</t>
  </si>
  <si>
    <t>Profit after tax before minority interest</t>
  </si>
  <si>
    <t>Minority interest</t>
  </si>
  <si>
    <t xml:space="preserve">The interim financial report is unaudited and has been prepared in accordance with MASB 26, Interim Financial Reporting and the additional disclosures requirement as in Appendix 9B Part A of the Revised Listing Requirements.  </t>
  </si>
  <si>
    <t xml:space="preserve">The interim financial report should be read in conjunction with the proforma financial statements for the financial period ended 31 October 2004 as stated in the Group's prospectus dated 15 March 2005.  </t>
  </si>
  <si>
    <t xml:space="preserve">The audit report of the preceding annual financial statements was not subjected to any qualification. </t>
  </si>
  <si>
    <t>The business operations of the Group were not materially affected by any seasonal or cyclical factors.</t>
  </si>
  <si>
    <t xml:space="preserve">There were no items affecting assets, liabilities, equity, net income or cash flows that are unusual because of their nature, size or incidence.  </t>
  </si>
  <si>
    <t xml:space="preserve">There were no changes in estimates that have had a material effect in the current quarter.  </t>
  </si>
  <si>
    <t>As at current</t>
  </si>
  <si>
    <t>financial year</t>
  </si>
  <si>
    <t>ended 30/06/04</t>
  </si>
  <si>
    <t>quarter</t>
  </si>
  <si>
    <t>Condensed consolidated balance sheet</t>
  </si>
  <si>
    <t>As at preceding</t>
  </si>
  <si>
    <t>Condensed consolidated income statement</t>
  </si>
  <si>
    <t xml:space="preserve">Individual quarter </t>
  </si>
  <si>
    <t xml:space="preserve">Cumulative quarter </t>
  </si>
  <si>
    <t>Condensed consolidated statement of changes in equity</t>
  </si>
  <si>
    <t>Retained</t>
  </si>
  <si>
    <t>Share</t>
  </si>
  <si>
    <t>Condensed consolidated cash flow statement</t>
  </si>
  <si>
    <t xml:space="preserve">Cumulative  </t>
  </si>
  <si>
    <t>RM '000</t>
  </si>
  <si>
    <t xml:space="preserve">RM '000 </t>
  </si>
  <si>
    <t>Note</t>
  </si>
  <si>
    <t>Note:</t>
  </si>
  <si>
    <t xml:space="preserve">           </t>
  </si>
  <si>
    <t xml:space="preserve">There were no issuance and repayment of debt and equity securities, share buy-backs, share cancellations, shares held as treasury shares and resale of treasury shares for the current quarter and financial year to date.  </t>
  </si>
  <si>
    <t xml:space="preserve">            Secretary</t>
  </si>
  <si>
    <t>N/A</t>
  </si>
  <si>
    <t>-</t>
  </si>
  <si>
    <t>Reserves</t>
  </si>
  <si>
    <t>Shareholder's equity</t>
  </si>
  <si>
    <t>Nominal value</t>
  </si>
  <si>
    <t>Group</t>
  </si>
  <si>
    <t xml:space="preserve">Issued and fully paid ordinary shares </t>
  </si>
  <si>
    <t>At 1 July 2004 (Nominal Value of RM1.00 per share)</t>
  </si>
  <si>
    <t>Arising from bonus issues (Nominal Value of RM1.00 per share)</t>
  </si>
  <si>
    <t>Arising from acquisition of shares in subsidiaries (Nominal Value of RM1.00 per share)</t>
  </si>
  <si>
    <t>Arising from share split of 1 existing shares (Nominal Value of RM1.00 per share) to 2 new shares (Nominal Value of RM0.50 per share)</t>
  </si>
  <si>
    <t>Reserves on consolidation</t>
  </si>
  <si>
    <t>Net profit for the financial year</t>
  </si>
  <si>
    <t>Dividend paid</t>
  </si>
  <si>
    <t>(I)     Cash and cash equivalents comprises:</t>
  </si>
  <si>
    <t>(I)</t>
  </si>
  <si>
    <t xml:space="preserve">The Group’s primary reporting format is based on business segment, which is the pharmaceutical and phytonutrient industries.  </t>
  </si>
  <si>
    <t>The Group operates in two main business segment:</t>
  </si>
  <si>
    <t xml:space="preserve">No valuation of property, plant and equipment has been carried out by the Group during the period save for those disclosed in the prospectus dated 15th March 2005. </t>
  </si>
  <si>
    <t>There were no changes to the composition of the group save for those disclosed in the prospectus dated 15th March 2005.</t>
  </si>
  <si>
    <t>Not relevant as there is no comparative for preceding year.</t>
  </si>
  <si>
    <t xml:space="preserve">There was no disposal of unquoted investments and/or properties for the current quarter and financial year to date except for the sale of land to the subsidiary which is part of the listing exercise disclosed in the Prospectus dated 15th March 2005.  </t>
  </si>
  <si>
    <t>All borrowings are denominated in Ringgit Malaysia(RM)</t>
  </si>
  <si>
    <t>TOTAL</t>
  </si>
  <si>
    <t>The significant related parties is from the ex-holding company of Hovid Bhd, which is detailed as follows:</t>
  </si>
  <si>
    <t xml:space="preserve">Transactions </t>
  </si>
  <si>
    <t>Based on the results for the quarter/period</t>
  </si>
  <si>
    <t>The effective tax rate of the Company is lower than the statutory rate applicable is mainly due to utilisation of reinvestment allowances and pioneer status for the subsidiary in the Group.</t>
  </si>
  <si>
    <t>Approved but not contracted for</t>
  </si>
  <si>
    <t>Average number of ordinary shares   (‘000)</t>
  </si>
  <si>
    <t>No dividend was recommended and paid in the current quarter for the financial year ending 30 June 2005.  However, on 1 December 2004, a special dividend was paid amounting to RM8million to Hovid Bhd's shareholder as part of the group restructuring exercise as per the prospectus dated 15th March 2005.</t>
  </si>
  <si>
    <t>Basic earnings/(loss) per share   (sen) at nominal value of RM0.50 per share</t>
  </si>
  <si>
    <t>- Basic at nominal value of RM0.50 per share</t>
  </si>
  <si>
    <t>There were no profit guarantee and the profit forecast is detailed in the prospectus dated 15th March 2005.</t>
  </si>
  <si>
    <t>Other than securities in existing subsidiaries detailed in the prospectus dated 15th March 2005, there were no purchase or disposal of quoted securities for the current quarter and financial year to date.</t>
  </si>
  <si>
    <t>There were no material litigation up to 31st March 2005 save for those stated in the prospectus dated 15th March 2005.</t>
  </si>
  <si>
    <t>There were no dividend declared for the current financial period for the Group save for the RM8.0million special dividend detailed in the prospectus dated 15th March 2005.</t>
  </si>
  <si>
    <t>ended 31/03/05</t>
  </si>
  <si>
    <t>for the third financial quarter ended 31March 2005</t>
  </si>
  <si>
    <t>31 March</t>
  </si>
  <si>
    <t xml:space="preserve">9 months ended </t>
  </si>
  <si>
    <t>2005 *</t>
  </si>
  <si>
    <t>9 months ended</t>
  </si>
  <si>
    <t>*  Inclusive of four months' group results for March 2005.</t>
  </si>
  <si>
    <t xml:space="preserve">         Cash and bank balances</t>
  </si>
  <si>
    <t xml:space="preserve">         Fixed deposit placed with licensed financial institution</t>
  </si>
  <si>
    <t xml:space="preserve">         Bank overdraft</t>
  </si>
  <si>
    <r>
      <t xml:space="preserve">The accounting policies and methods of computation adopted are consistent with those adopted in the financial statements for the period ended 31 October 2004 and for the results of subsidiaries for four months as at 31 March 2005.  </t>
    </r>
  </si>
  <si>
    <t>ended 31 March</t>
  </si>
  <si>
    <t>* Only four months' results of the subsidiary is presented as the group came into existence on 1st Dec 04</t>
  </si>
  <si>
    <t>The Group capital commitments not provided for in the financial statements as at 31 March 2005 is as follows:</t>
  </si>
  <si>
    <t>Not relevant as the group came into existence for four months of the reporting period ended 31 March 2005.   There is no comparative quarter.</t>
  </si>
  <si>
    <t xml:space="preserve">3 months </t>
  </si>
  <si>
    <t xml:space="preserve">9 months </t>
  </si>
  <si>
    <t>The offer for sales of 24,177,000 ordinary shares of RM0.50 in Hovid Bhd was completed and the company was listed on the Second Board of Bursa Malaysia Securities Berhad on 5th April 2005.   With this, all its corporate proposal were duly completed.</t>
  </si>
  <si>
    <t>Proposed Utilisation</t>
  </si>
  <si>
    <t>Utilised</t>
  </si>
  <si>
    <t>Balance</t>
  </si>
  <si>
    <t>RM'000</t>
  </si>
  <si>
    <t>Repayment of bank borrowings</t>
  </si>
  <si>
    <t>Payment of listing expenses</t>
  </si>
  <si>
    <t>Working capital</t>
  </si>
  <si>
    <t>Details of Group’s bank borrowings as at 31st March 2005 are as follows :-</t>
  </si>
  <si>
    <t xml:space="preserve">There were no financial instruments with off balance sheet risk as at 25th May 2005 (which is not earlier than 7 days from the date of issue of this quarterly report). </t>
  </si>
  <si>
    <t>At 31 March 2005 (Nominal Value of RM0.50 per share)</t>
  </si>
  <si>
    <t>Realisation of revaluation surplus</t>
  </si>
  <si>
    <t>(The Company was listed on 5 April 2005, hence, there are no comparative figures.   The Condensed Consolidated Income Statement should be read in conjunction with the notes to the interim financial report.   The Hovid Bhd group of companies came into existence on 1st Dec 04.   Therefore the results for year to date ended 31 Mar 05 included only four months' results of the subsidiaries.)</t>
  </si>
  <si>
    <t>(The Company was listed on 5 April 2005, hence, there are no comparative figures.   The Condensed Consolidated Balance Sheet should be read in conjunction with the notes to the interim financial report.     The Hovid group of companies came into existence on 1st Dec 04.   Therefore the results for year to date ended 31 Mar 05 included only four months' results of the subsidiaries.)</t>
  </si>
  <si>
    <t>(The Company was listed on 5 April 2005, hence, there are no comparative figures.  The Condensed Consolidated Statement Of Changes In Equity should be read in conjunction with the notes to the interim financial report.)  Please refer to the prospectus dated 15th March 2005 for details on the new issue of shares and dividend.</t>
  </si>
  <si>
    <t>(The Company was listed on 5 April 2005, hence, there are no comparative figures.   The Condensed Consolidated Cash Flow Statements should be read in conjunction with the notes to the interim financial report.)</t>
  </si>
  <si>
    <t>Pharmaceutical Revenue</t>
  </si>
  <si>
    <t>Phytonutrient Revenue*</t>
  </si>
  <si>
    <t>There were no material subsequent events since 30 June 2004 until 31 March 2005 except for the completion of corporate exercise as detailed in the prospectus dated 15th March 2005 and the listing of Hovid Bhd on 5th April 2005.</t>
  </si>
  <si>
    <t>The Group does not have any contingent liabilities as at 25th May 2005(latest practicable date which is not earlier than 7 days from the date of issuance of this quarterly report).</t>
  </si>
  <si>
    <t>Barring any unforeseen circumstances, the outlook for the Group would be satisfactory as the Group has managed to secure overseas tenders and registration of new products.</t>
  </si>
  <si>
    <t>On 26 May 2005, the Board of Directors authorised this interim report for issue .</t>
  </si>
  <si>
    <t>(a)</t>
  </si>
  <si>
    <t>(b)</t>
  </si>
  <si>
    <t>(c)</t>
  </si>
  <si>
    <t>(d)</t>
  </si>
  <si>
    <t>(e)</t>
  </si>
  <si>
    <t>The extensions to buildings on Lot No. 2056S, Mukim of Bandar Ipoh, District of Kinta, has obtained the necessary building plan approvals and is currently awaiting inspection by the relevant authorities for final approvals.</t>
  </si>
  <si>
    <t>The extensions to buildings on Lot No. 8811N, Mukim of Ipoh, District of Kinta, has obtained the necessary building plan approvals and is currently awaiting inspection by the relevant authorities for final approvals.</t>
  </si>
  <si>
    <t>The extensions plans for buildings on Lot Nos. 312, 313 &amp; 314, Mukim of Damansara, District of Petaling, are currently being submitted to the relevant authorities for approval.</t>
  </si>
  <si>
    <t>Arising from public issue of 12,800,000 ordinary shares at RM0.50 each for an offer price of RM1.76 each</t>
  </si>
  <si>
    <t>The status of utlisation of total proceeds raised from the public issue of RM22,528,000 up to 25th May 2005(the latest practicable date which is not earlier than 7days from the date of issue of this report) is as follows:-</t>
  </si>
  <si>
    <t>Net current assets</t>
  </si>
</sst>
</file>

<file path=xl/styles.xml><?xml version="1.0" encoding="utf-8"?>
<styleSheet xmlns="http://schemas.openxmlformats.org/spreadsheetml/2006/main">
  <numFmts count="3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dddd\,\ mmmm\ dd\,\ yyyy"/>
    <numFmt numFmtId="171" formatCode="mm/dd/yy;@"/>
    <numFmt numFmtId="172" formatCode="_(* #,##0.0_);_(* \(#,##0.0\);_(* &quot;-&quot;??_);_(@_)"/>
    <numFmt numFmtId="173" formatCode="_(* #,##0_);_(* \(#,##0\);_(* &quot;-&quot;??_);_(@_)"/>
    <numFmt numFmtId="174" formatCode="dd/mm/yy;@"/>
    <numFmt numFmtId="175" formatCode="[$-409]h:mm:ss\ AM/PM"/>
    <numFmt numFmtId="176" formatCode="[$-809]dd\ mmmm\ yyyy;@"/>
    <numFmt numFmtId="177" formatCode="&quot;Yes&quot;;&quot;Yes&quot;;&quot;No&quot;"/>
    <numFmt numFmtId="178" formatCode="&quot;True&quot;;&quot;True&quot;;&quot;False&quot;"/>
    <numFmt numFmtId="179" formatCode="&quot;On&quot;;&quot;On&quot;;&quot;Off&quot;"/>
    <numFmt numFmtId="180" formatCode="[$€-2]\ #,##0.00_);[Red]\([$€-2]\ #,##0.00\)"/>
    <numFmt numFmtId="181" formatCode="[$-409]dd\-mmm\-yy;@"/>
    <numFmt numFmtId="182" formatCode="[$-409]d\-mmm;@"/>
    <numFmt numFmtId="183" formatCode="0.0_);[Red]\(0.0\)"/>
    <numFmt numFmtId="184" formatCode="#,##0.0_);[Red]\(#,##0.0\)"/>
    <numFmt numFmtId="185" formatCode="#,##0.0"/>
  </numFmts>
  <fonts count="18">
    <font>
      <sz val="10"/>
      <name val="Arial"/>
      <family val="0"/>
    </font>
    <font>
      <sz val="8"/>
      <name val="Arial"/>
      <family val="0"/>
    </font>
    <font>
      <b/>
      <sz val="11"/>
      <name val="Times New Roman"/>
      <family val="1"/>
    </font>
    <font>
      <b/>
      <sz val="12"/>
      <name val="Times New Roman"/>
      <family val="1"/>
    </font>
    <font>
      <sz val="12"/>
      <name val="Times New Roman"/>
      <family val="1"/>
    </font>
    <font>
      <i/>
      <sz val="11"/>
      <name val="Times New Roman"/>
      <family val="1"/>
    </font>
    <font>
      <b/>
      <sz val="16"/>
      <name val="Times New Roman"/>
      <family val="1"/>
    </font>
    <font>
      <sz val="9"/>
      <name val="Times New Roman"/>
      <family val="1"/>
    </font>
    <font>
      <b/>
      <sz val="10"/>
      <name val="Times New Roman"/>
      <family val="1"/>
    </font>
    <font>
      <sz val="11"/>
      <name val="Times New Roman"/>
      <family val="1"/>
    </font>
    <font>
      <i/>
      <sz val="11"/>
      <color indexed="10"/>
      <name val="Times New Roman"/>
      <family val="1"/>
    </font>
    <font>
      <b/>
      <i/>
      <sz val="11"/>
      <name val="Times New Roman"/>
      <family val="1"/>
    </font>
    <font>
      <b/>
      <i/>
      <sz val="11"/>
      <color indexed="53"/>
      <name val="Times New Roman"/>
      <family val="1"/>
    </font>
    <font>
      <b/>
      <i/>
      <sz val="11"/>
      <color indexed="10"/>
      <name val="Times New Roman"/>
      <family val="1"/>
    </font>
    <font>
      <b/>
      <sz val="11"/>
      <color indexed="10"/>
      <name val="Times New Roman"/>
      <family val="1"/>
    </font>
    <font>
      <b/>
      <sz val="10"/>
      <name val="Arial"/>
      <family val="2"/>
    </font>
    <font>
      <sz val="10"/>
      <name val="Times New Roman"/>
      <family val="1"/>
    </font>
    <font>
      <b/>
      <u val="single"/>
      <sz val="10"/>
      <name val="Times New Roman"/>
      <family val="1"/>
    </font>
  </fonts>
  <fills count="3">
    <fill>
      <patternFill/>
    </fill>
    <fill>
      <patternFill patternType="gray125"/>
    </fill>
    <fill>
      <patternFill patternType="solid">
        <fgColor indexed="9"/>
        <bgColor indexed="64"/>
      </patternFill>
    </fill>
  </fills>
  <borders count="38">
    <border>
      <left/>
      <right/>
      <top/>
      <bottom/>
      <diagonal/>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double"/>
    </border>
    <border>
      <left style="medium"/>
      <right>
        <color indexed="63"/>
      </right>
      <top style="medium"/>
      <bottom>
        <color indexed="63"/>
      </bottom>
    </border>
    <border>
      <left style="thin"/>
      <right style="medium"/>
      <top>
        <color indexed="63"/>
      </top>
      <bottom>
        <color indexed="63"/>
      </bottom>
    </border>
    <border>
      <left style="thin"/>
      <right style="medium"/>
      <top style="thin"/>
      <bottom style="double"/>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double"/>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double"/>
    </border>
    <border>
      <left>
        <color indexed="63"/>
      </left>
      <right>
        <color indexed="63"/>
      </right>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thin"/>
      <bottom style="thin"/>
    </border>
    <border>
      <left style="medium"/>
      <right>
        <color indexed="63"/>
      </right>
      <top style="thin"/>
      <bottom style="thin"/>
    </border>
    <border>
      <left style="thin"/>
      <right style="medium"/>
      <top style="thin"/>
      <bottom style="thin"/>
    </border>
    <border>
      <left>
        <color indexed="63"/>
      </left>
      <right>
        <color indexed="63"/>
      </right>
      <top style="medium"/>
      <bottom>
        <color indexed="63"/>
      </bottom>
    </border>
    <border>
      <left style="thin"/>
      <right style="medium"/>
      <top style="medium"/>
      <bottom>
        <color indexed="63"/>
      </bottom>
    </border>
    <border>
      <left>
        <color indexed="63"/>
      </left>
      <right>
        <color indexed="63"/>
      </right>
      <top style="thin"/>
      <bottom style="medium"/>
    </border>
    <border>
      <left>
        <color indexed="63"/>
      </left>
      <right style="medium"/>
      <top style="medium"/>
      <bottom>
        <color indexed="63"/>
      </bottom>
    </border>
    <border>
      <left>
        <color indexed="63"/>
      </left>
      <right style="medium"/>
      <top style="thin"/>
      <bottom style="thin"/>
    </border>
    <border>
      <left>
        <color indexed="63"/>
      </left>
      <right style="medium"/>
      <top style="thin"/>
      <bottom style="double"/>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3">
    <xf numFmtId="0" fontId="0" fillId="0" borderId="0" xfId="0" applyAlignment="1">
      <alignment/>
    </xf>
    <xf numFmtId="0" fontId="3" fillId="0" borderId="0" xfId="0" applyFont="1" applyAlignment="1">
      <alignment/>
    </xf>
    <xf numFmtId="0" fontId="4" fillId="0" borderId="0" xfId="0" applyFont="1" applyAlignment="1">
      <alignment/>
    </xf>
    <xf numFmtId="173" fontId="4" fillId="0" borderId="0" xfId="15" applyNumberFormat="1" applyFont="1" applyAlignment="1">
      <alignment/>
    </xf>
    <xf numFmtId="0" fontId="3" fillId="0" borderId="0" xfId="0" applyFont="1" applyAlignment="1">
      <alignment/>
    </xf>
    <xf numFmtId="0" fontId="3" fillId="0" borderId="0" xfId="0" applyFont="1" applyFill="1" applyAlignment="1">
      <alignment/>
    </xf>
    <xf numFmtId="0" fontId="3" fillId="0" borderId="0" xfId="0" applyFont="1" applyAlignment="1">
      <alignment horizontal="left"/>
    </xf>
    <xf numFmtId="0" fontId="4" fillId="0" borderId="0" xfId="0" applyFont="1" applyFill="1" applyAlignment="1">
      <alignment/>
    </xf>
    <xf numFmtId="0" fontId="6" fillId="0" borderId="0" xfId="0" applyFont="1" applyFill="1" applyAlignment="1">
      <alignment/>
    </xf>
    <xf numFmtId="0" fontId="4" fillId="0" borderId="0" xfId="0" applyFont="1" applyAlignment="1">
      <alignment vertical="center"/>
    </xf>
    <xf numFmtId="0" fontId="3" fillId="0" borderId="0" xfId="0" applyFont="1" applyBorder="1" applyAlignment="1">
      <alignment horizontal="center"/>
    </xf>
    <xf numFmtId="0" fontId="4" fillId="0" borderId="0" xfId="0" applyFont="1" applyBorder="1" applyAlignment="1">
      <alignment/>
    </xf>
    <xf numFmtId="173" fontId="3" fillId="0" borderId="1" xfId="15" applyNumberFormat="1" applyFont="1" applyBorder="1" applyAlignment="1">
      <alignment horizontal="right"/>
    </xf>
    <xf numFmtId="173" fontId="4" fillId="0" borderId="1" xfId="15" applyNumberFormat="1" applyFont="1" applyBorder="1" applyAlignment="1">
      <alignment horizontal="right"/>
    </xf>
    <xf numFmtId="173" fontId="4" fillId="0" borderId="2" xfId="15" applyNumberFormat="1" applyFont="1" applyBorder="1" applyAlignment="1">
      <alignment horizontal="right"/>
    </xf>
    <xf numFmtId="173" fontId="3" fillId="0" borderId="3" xfId="15" applyNumberFormat="1" applyFont="1" applyBorder="1" applyAlignment="1">
      <alignment horizontal="right"/>
    </xf>
    <xf numFmtId="0" fontId="4" fillId="0" borderId="1" xfId="0" applyFont="1" applyBorder="1" applyAlignment="1" quotePrefix="1">
      <alignment/>
    </xf>
    <xf numFmtId="0" fontId="3" fillId="0" borderId="1" xfId="0" applyFont="1" applyBorder="1" applyAlignment="1">
      <alignment/>
    </xf>
    <xf numFmtId="0" fontId="4" fillId="0" borderId="1" xfId="0" applyFont="1" applyBorder="1" applyAlignment="1">
      <alignment/>
    </xf>
    <xf numFmtId="173" fontId="3" fillId="0" borderId="4" xfId="15" applyNumberFormat="1" applyFont="1" applyBorder="1" applyAlignment="1">
      <alignment horizontal="right"/>
    </xf>
    <xf numFmtId="173" fontId="4" fillId="0" borderId="5" xfId="15" applyNumberFormat="1" applyFont="1" applyBorder="1" applyAlignment="1">
      <alignment horizontal="right"/>
    </xf>
    <xf numFmtId="173" fontId="3" fillId="0" borderId="5" xfId="15" applyNumberFormat="1" applyFont="1" applyBorder="1" applyAlignment="1">
      <alignment horizontal="right"/>
    </xf>
    <xf numFmtId="173" fontId="3" fillId="0" borderId="6" xfId="15" applyNumberFormat="1" applyFont="1" applyBorder="1" applyAlignment="1">
      <alignment horizontal="right"/>
    </xf>
    <xf numFmtId="173" fontId="4" fillId="0" borderId="7" xfId="15" applyNumberFormat="1" applyFont="1" applyBorder="1" applyAlignment="1">
      <alignment horizontal="right"/>
    </xf>
    <xf numFmtId="173" fontId="4" fillId="0" borderId="8" xfId="15" applyNumberFormat="1" applyFont="1" applyBorder="1" applyAlignment="1">
      <alignment horizontal="right"/>
    </xf>
    <xf numFmtId="173" fontId="4" fillId="0" borderId="9" xfId="15" applyNumberFormat="1" applyFont="1" applyBorder="1" applyAlignment="1">
      <alignment horizontal="right"/>
    </xf>
    <xf numFmtId="173" fontId="3" fillId="0" borderId="10" xfId="15" applyNumberFormat="1" applyFont="1" applyBorder="1" applyAlignment="1">
      <alignment horizontal="right"/>
    </xf>
    <xf numFmtId="0" fontId="3" fillId="0" borderId="0" xfId="0" applyFont="1" applyBorder="1" applyAlignment="1">
      <alignment/>
    </xf>
    <xf numFmtId="0" fontId="4" fillId="0" borderId="0" xfId="0" applyFont="1" applyBorder="1" applyAlignment="1" quotePrefix="1">
      <alignment/>
    </xf>
    <xf numFmtId="0" fontId="3" fillId="0" borderId="11" xfId="0" applyFont="1" applyBorder="1" applyAlignment="1">
      <alignment horizontal="left"/>
    </xf>
    <xf numFmtId="173" fontId="3" fillId="0" borderId="7" xfId="15" applyNumberFormat="1" applyFont="1" applyBorder="1" applyAlignment="1">
      <alignment horizontal="right"/>
    </xf>
    <xf numFmtId="43" fontId="3" fillId="0" borderId="1" xfId="15" applyFont="1" applyBorder="1" applyAlignment="1">
      <alignment horizontal="right"/>
    </xf>
    <xf numFmtId="43" fontId="3" fillId="0" borderId="5" xfId="15" applyFont="1" applyBorder="1" applyAlignment="1">
      <alignment horizontal="right"/>
    </xf>
    <xf numFmtId="43" fontId="3" fillId="0" borderId="11" xfId="15" applyFont="1" applyBorder="1" applyAlignment="1">
      <alignment horizontal="right"/>
    </xf>
    <xf numFmtId="43" fontId="3" fillId="0" borderId="12" xfId="15" applyFont="1" applyBorder="1" applyAlignment="1">
      <alignment horizontal="right"/>
    </xf>
    <xf numFmtId="43" fontId="3" fillId="0" borderId="13" xfId="15" applyFont="1" applyBorder="1" applyAlignment="1">
      <alignment horizontal="right"/>
    </xf>
    <xf numFmtId="43" fontId="3" fillId="0" borderId="14" xfId="15" applyFont="1" applyBorder="1" applyAlignment="1">
      <alignment horizontal="right"/>
    </xf>
    <xf numFmtId="43" fontId="3" fillId="0" borderId="7" xfId="15" applyFont="1" applyBorder="1" applyAlignment="1">
      <alignment horizontal="right"/>
    </xf>
    <xf numFmtId="43" fontId="3" fillId="0" borderId="15" xfId="15" applyFont="1" applyBorder="1" applyAlignment="1">
      <alignment horizontal="right"/>
    </xf>
    <xf numFmtId="173" fontId="4" fillId="0" borderId="7" xfId="15" applyNumberFormat="1" applyFont="1" applyBorder="1" applyAlignment="1">
      <alignment/>
    </xf>
    <xf numFmtId="173" fontId="4" fillId="0" borderId="8" xfId="15" applyNumberFormat="1" applyFont="1" applyBorder="1" applyAlignment="1">
      <alignment/>
    </xf>
    <xf numFmtId="173" fontId="4" fillId="0" borderId="10" xfId="15" applyNumberFormat="1" applyFont="1" applyBorder="1" applyAlignment="1">
      <alignment/>
    </xf>
    <xf numFmtId="173" fontId="4" fillId="0" borderId="14" xfId="15" applyNumberFormat="1" applyFont="1" applyBorder="1" applyAlignment="1">
      <alignment/>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xf>
    <xf numFmtId="0" fontId="9" fillId="0" borderId="4" xfId="0" applyFont="1" applyBorder="1" applyAlignment="1">
      <alignment vertical="top" wrapText="1"/>
    </xf>
    <xf numFmtId="0" fontId="9" fillId="0" borderId="1" xfId="0" applyFont="1" applyBorder="1" applyAlignment="1">
      <alignment vertical="top" wrapText="1"/>
    </xf>
    <xf numFmtId="0" fontId="9" fillId="0" borderId="11" xfId="0" applyFont="1" applyBorder="1" applyAlignment="1">
      <alignment vertical="top" wrapText="1"/>
    </xf>
    <xf numFmtId="0" fontId="9" fillId="0" borderId="13" xfId="0" applyFont="1" applyBorder="1" applyAlignment="1">
      <alignment horizontal="right" vertical="top" wrapText="1"/>
    </xf>
    <xf numFmtId="0" fontId="9" fillId="0" borderId="1" xfId="0" applyFont="1" applyBorder="1" applyAlignment="1">
      <alignment horizontal="left" vertical="top" wrapText="1"/>
    </xf>
    <xf numFmtId="0" fontId="2" fillId="0" borderId="1" xfId="0" applyFont="1" applyBorder="1" applyAlignment="1">
      <alignment vertical="top" wrapText="1"/>
    </xf>
    <xf numFmtId="0" fontId="5" fillId="0" borderId="0" xfId="0" applyFont="1" applyAlignment="1">
      <alignment horizontal="left" wrapText="1"/>
    </xf>
    <xf numFmtId="0" fontId="11" fillId="0" borderId="0" xfId="0" applyFont="1" applyAlignment="1">
      <alignment horizontal="left" wrapText="1"/>
    </xf>
    <xf numFmtId="0" fontId="2" fillId="0" borderId="0" xfId="0" applyFont="1" applyFill="1" applyAlignment="1">
      <alignment/>
    </xf>
    <xf numFmtId="0" fontId="9" fillId="0" borderId="0" xfId="0" applyFont="1" applyBorder="1" applyAlignment="1">
      <alignment horizontal="right" vertical="top" wrapText="1"/>
    </xf>
    <xf numFmtId="0" fontId="9" fillId="0" borderId="1" xfId="0" applyFont="1" applyBorder="1" applyAlignment="1">
      <alignment horizontal="right" vertical="top" wrapText="1"/>
    </xf>
    <xf numFmtId="0" fontId="9" fillId="0" borderId="11" xfId="0" applyFont="1" applyBorder="1" applyAlignment="1">
      <alignment horizontal="right" vertical="top" wrapText="1"/>
    </xf>
    <xf numFmtId="0" fontId="9" fillId="0" borderId="5" xfId="0" applyFont="1" applyBorder="1" applyAlignment="1">
      <alignment horizontal="right" vertical="top" wrapText="1"/>
    </xf>
    <xf numFmtId="0" fontId="9" fillId="0" borderId="12" xfId="0" applyFont="1" applyBorder="1" applyAlignment="1">
      <alignment horizontal="right" vertical="top" wrapText="1"/>
    </xf>
    <xf numFmtId="43" fontId="9" fillId="0" borderId="11" xfId="15" applyFont="1" applyBorder="1" applyAlignment="1">
      <alignment horizontal="right" vertical="top" wrapText="1"/>
    </xf>
    <xf numFmtId="43" fontId="9" fillId="0" borderId="12" xfId="15" applyFont="1" applyBorder="1" applyAlignment="1">
      <alignment horizontal="right" vertical="top" wrapText="1"/>
    </xf>
    <xf numFmtId="0" fontId="9" fillId="0" borderId="0" xfId="0" applyFont="1" applyBorder="1" applyAlignment="1">
      <alignment/>
    </xf>
    <xf numFmtId="0" fontId="9" fillId="0" borderId="16" xfId="0" applyFont="1" applyBorder="1" applyAlignment="1">
      <alignment horizontal="left"/>
    </xf>
    <xf numFmtId="0" fontId="9" fillId="0" borderId="17" xfId="0" applyFont="1" applyBorder="1" applyAlignment="1">
      <alignment horizontal="right" vertical="top" wrapText="1"/>
    </xf>
    <xf numFmtId="43" fontId="9" fillId="0" borderId="13" xfId="15" applyFont="1" applyBorder="1" applyAlignment="1">
      <alignment horizontal="right" vertical="top" wrapText="1"/>
    </xf>
    <xf numFmtId="0" fontId="9" fillId="0" borderId="0" xfId="0" applyFont="1" applyBorder="1" applyAlignment="1">
      <alignment horizontal="left"/>
    </xf>
    <xf numFmtId="0" fontId="9" fillId="0" borderId="7" xfId="0" applyFont="1" applyBorder="1" applyAlignment="1">
      <alignment vertical="top" wrapText="1"/>
    </xf>
    <xf numFmtId="0" fontId="2" fillId="0" borderId="15" xfId="0" applyFont="1" applyBorder="1" applyAlignment="1">
      <alignment vertical="top" wrapText="1"/>
    </xf>
    <xf numFmtId="0" fontId="2" fillId="0" borderId="5" xfId="0" applyFont="1" applyBorder="1" applyAlignment="1">
      <alignment vertical="top" wrapText="1"/>
    </xf>
    <xf numFmtId="0" fontId="9" fillId="0" borderId="5" xfId="0" applyFont="1" applyBorder="1" applyAlignment="1">
      <alignment vertical="top" wrapText="1"/>
    </xf>
    <xf numFmtId="0" fontId="6" fillId="0" borderId="0" xfId="0" applyNumberFormat="1" applyFont="1" applyAlignment="1">
      <alignment horizontal="left"/>
    </xf>
    <xf numFmtId="0" fontId="3" fillId="0" borderId="0" xfId="0" applyNumberFormat="1" applyFont="1" applyAlignment="1">
      <alignment horizontal="left"/>
    </xf>
    <xf numFmtId="0" fontId="3" fillId="0" borderId="0" xfId="0" applyNumberFormat="1" applyFont="1" applyAlignment="1">
      <alignment horizontal="center"/>
    </xf>
    <xf numFmtId="0" fontId="2" fillId="0" borderId="0" xfId="0" applyNumberFormat="1" applyFont="1" applyAlignment="1">
      <alignment horizontal="center"/>
    </xf>
    <xf numFmtId="0" fontId="2" fillId="0" borderId="0" xfId="0" applyNumberFormat="1" applyFont="1" applyBorder="1" applyAlignment="1">
      <alignment horizontal="center" vertical="top" wrapText="1"/>
    </xf>
    <xf numFmtId="0" fontId="2" fillId="0" borderId="0" xfId="0" applyNumberFormat="1" applyFont="1" applyBorder="1" applyAlignment="1">
      <alignment horizontal="center"/>
    </xf>
    <xf numFmtId="0" fontId="9" fillId="0" borderId="0" xfId="0" applyNumberFormat="1" applyFont="1" applyBorder="1" applyAlignment="1">
      <alignment horizontal="center" vertical="top" wrapText="1"/>
    </xf>
    <xf numFmtId="0" fontId="12" fillId="0" borderId="0" xfId="0" applyNumberFormat="1" applyFont="1" applyAlignment="1">
      <alignment horizontal="center"/>
    </xf>
    <xf numFmtId="0" fontId="13" fillId="0" borderId="0" xfId="0" applyNumberFormat="1" applyFont="1" applyAlignment="1">
      <alignment horizontal="center"/>
    </xf>
    <xf numFmtId="0" fontId="14" fillId="0" borderId="0" xfId="0" applyNumberFormat="1" applyFont="1" applyAlignment="1">
      <alignment horizontal="center"/>
    </xf>
    <xf numFmtId="0" fontId="6" fillId="0" borderId="0" xfId="0" applyNumberFormat="1" applyFont="1" applyFill="1" applyAlignment="1">
      <alignment horizontal="left"/>
    </xf>
    <xf numFmtId="0" fontId="5" fillId="0" borderId="0" xfId="0" applyFont="1" applyBorder="1" applyAlignment="1">
      <alignment horizontal="left" wrapText="1"/>
    </xf>
    <xf numFmtId="0" fontId="7" fillId="0" borderId="0" xfId="0" applyFont="1" applyAlignment="1">
      <alignment vertical="center" wrapText="1"/>
    </xf>
    <xf numFmtId="0" fontId="3" fillId="0" borderId="11" xfId="0" applyFont="1" applyBorder="1" applyAlignment="1">
      <alignment/>
    </xf>
    <xf numFmtId="173" fontId="4" fillId="0" borderId="0" xfId="15" applyNumberFormat="1" applyFont="1" applyBorder="1" applyAlignment="1">
      <alignment/>
    </xf>
    <xf numFmtId="173" fontId="4" fillId="0" borderId="15" xfId="15" applyNumberFormat="1" applyFont="1" applyBorder="1" applyAlignment="1">
      <alignment/>
    </xf>
    <xf numFmtId="0" fontId="4" fillId="0" borderId="0" xfId="0" applyFont="1" applyAlignment="1">
      <alignment/>
    </xf>
    <xf numFmtId="0" fontId="4" fillId="0" borderId="1" xfId="0" applyFont="1" applyBorder="1" applyAlignment="1">
      <alignment horizontal="center"/>
    </xf>
    <xf numFmtId="0" fontId="4" fillId="0" borderId="11" xfId="0" applyFont="1" applyBorder="1" applyAlignment="1">
      <alignment horizontal="center"/>
    </xf>
    <xf numFmtId="173" fontId="3" fillId="0" borderId="0" xfId="15" applyNumberFormat="1" applyFont="1" applyAlignment="1" quotePrefix="1">
      <alignment horizontal="center"/>
    </xf>
    <xf numFmtId="0" fontId="4" fillId="0" borderId="18" xfId="0" applyFont="1" applyBorder="1" applyAlignment="1">
      <alignment horizontal="center"/>
    </xf>
    <xf numFmtId="0" fontId="3" fillId="0" borderId="19" xfId="0" applyFont="1" applyBorder="1" applyAlignment="1">
      <alignment horizontal="center"/>
    </xf>
    <xf numFmtId="173" fontId="4" fillId="0" borderId="0" xfId="15" applyNumberFormat="1" applyFont="1" applyBorder="1" applyAlignment="1">
      <alignment horizontal="center"/>
    </xf>
    <xf numFmtId="0" fontId="4" fillId="0" borderId="0" xfId="0" applyFont="1" applyBorder="1" applyAlignment="1">
      <alignment horizontal="center"/>
    </xf>
    <xf numFmtId="173" fontId="4" fillId="0" borderId="20" xfId="15" applyNumberFormat="1" applyFont="1" applyBorder="1" applyAlignment="1">
      <alignment/>
    </xf>
    <xf numFmtId="43" fontId="3" fillId="0" borderId="21" xfId="15" applyFont="1" applyBorder="1" applyAlignment="1">
      <alignment horizontal="right"/>
    </xf>
    <xf numFmtId="38" fontId="4" fillId="0" borderId="1" xfId="15" applyNumberFormat="1" applyFont="1" applyBorder="1" applyAlignment="1">
      <alignment horizontal="right"/>
    </xf>
    <xf numFmtId="41" fontId="4" fillId="0" borderId="2" xfId="15" applyNumberFormat="1" applyFont="1" applyBorder="1" applyAlignment="1">
      <alignment horizontal="right"/>
    </xf>
    <xf numFmtId="0" fontId="9" fillId="0" borderId="14" xfId="0" applyFont="1" applyBorder="1" applyAlignment="1">
      <alignment vertical="top" wrapText="1"/>
    </xf>
    <xf numFmtId="0" fontId="9" fillId="0" borderId="12" xfId="0" applyFont="1" applyBorder="1" applyAlignment="1">
      <alignment vertical="top" wrapText="1"/>
    </xf>
    <xf numFmtId="38" fontId="9" fillId="0" borderId="1" xfId="0" applyNumberFormat="1" applyFont="1" applyBorder="1" applyAlignment="1">
      <alignment vertical="top" wrapText="1"/>
    </xf>
    <xf numFmtId="38" fontId="9" fillId="0" borderId="5" xfId="0" applyNumberFormat="1" applyFont="1" applyBorder="1" applyAlignment="1">
      <alignment horizontal="right" vertical="top" wrapText="1"/>
    </xf>
    <xf numFmtId="38" fontId="9" fillId="0" borderId="1" xfId="0" applyNumberFormat="1" applyFont="1" applyBorder="1" applyAlignment="1">
      <alignment horizontal="right" vertical="top" wrapText="1"/>
    </xf>
    <xf numFmtId="38" fontId="0" fillId="0" borderId="0" xfId="0" applyNumberFormat="1" applyAlignment="1">
      <alignment/>
    </xf>
    <xf numFmtId="0" fontId="4" fillId="0" borderId="0" xfId="0" applyFont="1" applyBorder="1" applyAlignment="1">
      <alignment wrapText="1"/>
    </xf>
    <xf numFmtId="3" fontId="3" fillId="0" borderId="5" xfId="15" applyNumberFormat="1" applyFont="1" applyBorder="1" applyAlignment="1">
      <alignment horizontal="right"/>
    </xf>
    <xf numFmtId="0" fontId="3" fillId="0" borderId="1" xfId="0" applyFont="1" applyBorder="1" applyAlignment="1">
      <alignment horizontal="left" wrapText="1"/>
    </xf>
    <xf numFmtId="0" fontId="3" fillId="0" borderId="0" xfId="0" applyFont="1" applyBorder="1" applyAlignment="1">
      <alignment horizontal="left" wrapText="1"/>
    </xf>
    <xf numFmtId="43" fontId="3" fillId="0" borderId="0" xfId="15" applyFont="1" applyBorder="1" applyAlignment="1">
      <alignment horizontal="right"/>
    </xf>
    <xf numFmtId="173" fontId="3" fillId="0" borderId="0" xfId="15" applyNumberFormat="1" applyFont="1" applyBorder="1" applyAlignment="1">
      <alignment horizontal="right"/>
    </xf>
    <xf numFmtId="43" fontId="3" fillId="0" borderId="0" xfId="15" applyFont="1" applyBorder="1" applyAlignment="1">
      <alignment horizontal="right" wrapText="1"/>
    </xf>
    <xf numFmtId="173" fontId="16" fillId="2" borderId="0" xfId="15" applyNumberFormat="1" applyFont="1" applyFill="1" applyAlignment="1">
      <alignment/>
    </xf>
    <xf numFmtId="0" fontId="4" fillId="2" borderId="0" xfId="0" applyFont="1" applyFill="1" applyAlignment="1">
      <alignment/>
    </xf>
    <xf numFmtId="0" fontId="16" fillId="2" borderId="0" xfId="0" applyFont="1" applyFill="1" applyAlignment="1">
      <alignment/>
    </xf>
    <xf numFmtId="0" fontId="16" fillId="2" borderId="0" xfId="0" applyFont="1" applyFill="1" applyAlignment="1" quotePrefix="1">
      <alignment/>
    </xf>
    <xf numFmtId="0" fontId="17" fillId="2" borderId="0" xfId="0" applyFont="1" applyFill="1" applyAlignment="1">
      <alignment/>
    </xf>
    <xf numFmtId="0" fontId="0" fillId="2" borderId="0" xfId="0" applyFill="1" applyAlignment="1">
      <alignment/>
    </xf>
    <xf numFmtId="0" fontId="4" fillId="0" borderId="1" xfId="0" applyFont="1" applyBorder="1" applyAlignment="1">
      <alignment/>
    </xf>
    <xf numFmtId="41" fontId="4" fillId="0" borderId="0" xfId="0" applyNumberFormat="1" applyFont="1" applyAlignment="1">
      <alignment/>
    </xf>
    <xf numFmtId="0" fontId="4" fillId="0" borderId="11" xfId="0" applyFont="1" applyBorder="1" applyAlignment="1" quotePrefix="1">
      <alignment/>
    </xf>
    <xf numFmtId="173" fontId="4" fillId="0" borderId="11" xfId="15" applyNumberFormat="1" applyFont="1" applyBorder="1" applyAlignment="1">
      <alignment horizontal="right"/>
    </xf>
    <xf numFmtId="173" fontId="4" fillId="0" borderId="12" xfId="15" applyNumberFormat="1" applyFont="1" applyBorder="1" applyAlignment="1">
      <alignment horizontal="right"/>
    </xf>
    <xf numFmtId="38" fontId="9" fillId="0" borderId="11" xfId="0" applyNumberFormat="1" applyFont="1" applyBorder="1" applyAlignment="1">
      <alignment vertical="top" wrapText="1"/>
    </xf>
    <xf numFmtId="38" fontId="9" fillId="0" borderId="11" xfId="0" applyNumberFormat="1" applyFont="1" applyBorder="1" applyAlignment="1">
      <alignment horizontal="right" vertical="top" wrapText="1"/>
    </xf>
    <xf numFmtId="0" fontId="9" fillId="0" borderId="0" xfId="0" applyFont="1" applyAlignment="1">
      <alignment wrapText="1"/>
    </xf>
    <xf numFmtId="43" fontId="9" fillId="0" borderId="0" xfId="15" applyFont="1" applyBorder="1" applyAlignment="1">
      <alignment horizontal="right" vertical="top" wrapText="1"/>
    </xf>
    <xf numFmtId="43" fontId="9" fillId="0" borderId="0" xfId="15" applyFont="1" applyBorder="1" applyAlignment="1">
      <alignment horizontal="center" vertical="top" wrapText="1"/>
    </xf>
    <xf numFmtId="0" fontId="0" fillId="0" borderId="0" xfId="0" applyBorder="1" applyAlignment="1">
      <alignment horizontal="center" vertical="top" wrapText="1"/>
    </xf>
    <xf numFmtId="0" fontId="0" fillId="0" borderId="0" xfId="0" applyBorder="1" applyAlignment="1">
      <alignment horizontal="right" vertical="top" wrapText="1"/>
    </xf>
    <xf numFmtId="0" fontId="0" fillId="0" borderId="19" xfId="0" applyBorder="1" applyAlignment="1">
      <alignment horizontal="right" vertical="top" wrapText="1"/>
    </xf>
    <xf numFmtId="43" fontId="9" fillId="0" borderId="11" xfId="15" applyFont="1" applyBorder="1" applyAlignment="1">
      <alignment horizontal="center" vertical="top" wrapText="1"/>
    </xf>
    <xf numFmtId="0" fontId="0" fillId="0" borderId="19" xfId="0" applyBorder="1" applyAlignment="1">
      <alignment horizontal="center" vertical="top" wrapText="1"/>
    </xf>
    <xf numFmtId="38" fontId="9" fillId="0" borderId="18" xfId="0" applyNumberFormat="1" applyFont="1" applyBorder="1" applyAlignment="1">
      <alignment horizontal="right" vertical="top" wrapText="1"/>
    </xf>
    <xf numFmtId="38" fontId="0" fillId="0" borderId="18" xfId="0" applyNumberFormat="1" applyBorder="1" applyAlignment="1">
      <alignment vertical="top" wrapText="1"/>
    </xf>
    <xf numFmtId="0" fontId="9" fillId="0" borderId="11" xfId="0" applyFont="1" applyBorder="1" applyAlignment="1">
      <alignment horizontal="left" vertical="top" wrapText="1"/>
    </xf>
    <xf numFmtId="38" fontId="9" fillId="0" borderId="19" xfId="0" applyNumberFormat="1" applyFont="1" applyBorder="1" applyAlignment="1">
      <alignment horizontal="right" vertical="top" wrapText="1"/>
    </xf>
    <xf numFmtId="38" fontId="9" fillId="0" borderId="0" xfId="0" applyNumberFormat="1" applyFont="1" applyBorder="1" applyAlignment="1">
      <alignment horizontal="right" vertical="top" wrapText="1"/>
    </xf>
    <xf numFmtId="38" fontId="9" fillId="0" borderId="14" xfId="0" applyNumberFormat="1" applyFont="1" applyBorder="1" applyAlignment="1">
      <alignment/>
    </xf>
    <xf numFmtId="183" fontId="9" fillId="0" borderId="1" xfId="0" applyNumberFormat="1" applyFont="1" applyBorder="1" applyAlignment="1">
      <alignment vertical="top" wrapText="1"/>
    </xf>
    <xf numFmtId="184" fontId="9" fillId="0" borderId="1" xfId="0" applyNumberFormat="1" applyFont="1" applyBorder="1" applyAlignment="1">
      <alignment horizontal="right" vertical="top" wrapText="1"/>
    </xf>
    <xf numFmtId="184" fontId="3" fillId="0" borderId="14" xfId="15" applyNumberFormat="1" applyFont="1" applyBorder="1" applyAlignment="1">
      <alignment horizontal="right"/>
    </xf>
    <xf numFmtId="173" fontId="4" fillId="0" borderId="22" xfId="15" applyNumberFormat="1" applyFont="1" applyBorder="1" applyAlignment="1">
      <alignment horizontal="right"/>
    </xf>
    <xf numFmtId="173" fontId="4" fillId="0" borderId="1" xfId="15" applyNumberFormat="1" applyFont="1" applyBorder="1" applyAlignment="1">
      <alignment horizontal="right"/>
    </xf>
    <xf numFmtId="173" fontId="4" fillId="0" borderId="0" xfId="15" applyNumberFormat="1" applyFont="1" applyBorder="1" applyAlignment="1">
      <alignment horizontal="right"/>
    </xf>
    <xf numFmtId="173" fontId="3" fillId="0" borderId="23" xfId="15" applyNumberFormat="1" applyFont="1" applyBorder="1" applyAlignment="1">
      <alignment horizontal="right"/>
    </xf>
    <xf numFmtId="173" fontId="3" fillId="0" borderId="9" xfId="15" applyNumberFormat="1" applyFont="1" applyBorder="1" applyAlignment="1">
      <alignment horizontal="right"/>
    </xf>
    <xf numFmtId="0" fontId="4" fillId="0" borderId="13" xfId="0" applyFont="1" applyBorder="1" applyAlignment="1">
      <alignment/>
    </xf>
    <xf numFmtId="173" fontId="4" fillId="0" borderId="13" xfId="15" applyNumberFormat="1" applyFont="1" applyBorder="1" applyAlignment="1">
      <alignment horizontal="right"/>
    </xf>
    <xf numFmtId="173" fontId="4" fillId="0" borderId="14" xfId="15" applyNumberFormat="1" applyFont="1" applyBorder="1" applyAlignment="1">
      <alignment horizontal="right"/>
    </xf>
    <xf numFmtId="173" fontId="3" fillId="0" borderId="24" xfId="15" applyNumberFormat="1" applyFont="1" applyBorder="1" applyAlignment="1">
      <alignment horizontal="right"/>
    </xf>
    <xf numFmtId="173" fontId="3" fillId="0" borderId="25" xfId="15" applyNumberFormat="1" applyFont="1" applyBorder="1" applyAlignment="1">
      <alignment horizontal="right"/>
    </xf>
    <xf numFmtId="173" fontId="3" fillId="0" borderId="26" xfId="15" applyNumberFormat="1" applyFont="1" applyBorder="1" applyAlignment="1">
      <alignment horizontal="right"/>
    </xf>
    <xf numFmtId="173" fontId="3" fillId="0" borderId="27" xfId="15" applyNumberFormat="1" applyFont="1" applyBorder="1" applyAlignment="1">
      <alignment horizontal="right"/>
    </xf>
    <xf numFmtId="173" fontId="3" fillId="0" borderId="9" xfId="15" applyNumberFormat="1" applyFont="1" applyBorder="1" applyAlignment="1">
      <alignment horizontal="right"/>
    </xf>
    <xf numFmtId="43" fontId="3" fillId="0" borderId="7" xfId="15" applyFont="1" applyFill="1" applyBorder="1" applyAlignment="1">
      <alignment horizontal="center"/>
    </xf>
    <xf numFmtId="43" fontId="3" fillId="0" borderId="15" xfId="15" applyFont="1" applyFill="1" applyBorder="1" applyAlignment="1">
      <alignment horizontal="center"/>
    </xf>
    <xf numFmtId="0" fontId="4" fillId="0" borderId="15" xfId="0" applyFont="1" applyBorder="1" applyAlignment="1">
      <alignment horizontal="right"/>
    </xf>
    <xf numFmtId="43" fontId="3" fillId="0" borderId="14" xfId="15" applyFont="1" applyBorder="1" applyAlignment="1">
      <alignment horizontal="center"/>
    </xf>
    <xf numFmtId="0" fontId="3" fillId="0" borderId="1" xfId="15" applyNumberFormat="1" applyFont="1" applyBorder="1" applyAlignment="1" quotePrefix="1">
      <alignment horizontal="center"/>
    </xf>
    <xf numFmtId="0" fontId="3" fillId="0" borderId="5" xfId="15" applyNumberFormat="1" applyFont="1" applyBorder="1" applyAlignment="1" quotePrefix="1">
      <alignment horizontal="center"/>
    </xf>
    <xf numFmtId="0" fontId="3" fillId="0" borderId="28" xfId="15" applyNumberFormat="1" applyFont="1" applyBorder="1" applyAlignment="1" quotePrefix="1">
      <alignment horizontal="center"/>
    </xf>
    <xf numFmtId="0" fontId="3" fillId="0" borderId="29" xfId="15" applyNumberFormat="1" applyFont="1" applyBorder="1" applyAlignment="1" quotePrefix="1">
      <alignment horizontal="center"/>
    </xf>
    <xf numFmtId="43" fontId="3" fillId="0" borderId="7" xfId="15" applyFont="1" applyBorder="1" applyAlignment="1" quotePrefix="1">
      <alignment horizontal="center"/>
    </xf>
    <xf numFmtId="0" fontId="9" fillId="0" borderId="1" xfId="15" applyNumberFormat="1" applyFont="1" applyBorder="1" applyAlignment="1" quotePrefix="1">
      <alignment horizontal="center" vertical="top" wrapText="1"/>
    </xf>
    <xf numFmtId="0" fontId="9" fillId="0" borderId="29" xfId="15" applyNumberFormat="1" applyFont="1" applyBorder="1" applyAlignment="1" quotePrefix="1">
      <alignment horizontal="center" vertical="top" wrapText="1"/>
    </xf>
    <xf numFmtId="0" fontId="9" fillId="0" borderId="4" xfId="15" applyNumberFormat="1" applyFont="1" applyBorder="1" applyAlignment="1" quotePrefix="1">
      <alignment horizontal="center" vertical="top" wrapText="1"/>
    </xf>
    <xf numFmtId="0" fontId="9" fillId="0" borderId="15" xfId="0" applyFont="1" applyBorder="1" applyAlignment="1">
      <alignment horizontal="left"/>
    </xf>
    <xf numFmtId="0" fontId="9" fillId="0" borderId="0" xfId="15" applyNumberFormat="1" applyFont="1" applyBorder="1" applyAlignment="1" quotePrefix="1">
      <alignment horizontal="center" vertical="top" wrapText="1"/>
    </xf>
    <xf numFmtId="0" fontId="9" fillId="0" borderId="0" xfId="0" applyFont="1" applyAlignment="1">
      <alignment horizontal="center" wrapText="1"/>
    </xf>
    <xf numFmtId="0" fontId="9" fillId="0" borderId="0" xfId="0" applyFont="1" applyAlignment="1">
      <alignment horizontal="center"/>
    </xf>
    <xf numFmtId="38" fontId="9" fillId="0" borderId="0" xfId="0" applyNumberFormat="1" applyFont="1" applyAlignment="1">
      <alignment horizontal="right"/>
    </xf>
    <xf numFmtId="38" fontId="9" fillId="0" borderId="30" xfId="0" applyNumberFormat="1" applyFont="1" applyBorder="1" applyAlignment="1">
      <alignment/>
    </xf>
    <xf numFmtId="0" fontId="9" fillId="0" borderId="5" xfId="15" applyNumberFormat="1" applyFont="1" applyBorder="1" applyAlignment="1" quotePrefix="1">
      <alignment horizontal="center" vertical="top" wrapText="1"/>
    </xf>
    <xf numFmtId="0" fontId="3" fillId="2" borderId="0" xfId="0" applyFont="1" applyFill="1" applyAlignment="1">
      <alignment horizontal="left"/>
    </xf>
    <xf numFmtId="38" fontId="9" fillId="0" borderId="0" xfId="0" applyNumberFormat="1" applyFont="1" applyBorder="1" applyAlignment="1">
      <alignment/>
    </xf>
    <xf numFmtId="0" fontId="4" fillId="2" borderId="0" xfId="0" applyFont="1" applyFill="1" applyAlignment="1">
      <alignment/>
    </xf>
    <xf numFmtId="0" fontId="3" fillId="2" borderId="0" xfId="0" applyNumberFormat="1" applyFont="1" applyFill="1" applyAlignment="1">
      <alignment horizontal="center" vertical="top"/>
    </xf>
    <xf numFmtId="0" fontId="2" fillId="2" borderId="0" xfId="0" applyNumberFormat="1" applyFont="1" applyFill="1" applyAlignment="1">
      <alignment horizontal="center"/>
    </xf>
    <xf numFmtId="0" fontId="9" fillId="2" borderId="0" xfId="0" applyFont="1" applyFill="1" applyAlignment="1">
      <alignment/>
    </xf>
    <xf numFmtId="38" fontId="9" fillId="2" borderId="0" xfId="0" applyNumberFormat="1" applyFont="1" applyFill="1" applyBorder="1" applyAlignment="1">
      <alignment/>
    </xf>
    <xf numFmtId="0" fontId="3" fillId="2" borderId="0" xfId="0" applyNumberFormat="1" applyFont="1" applyFill="1" applyAlignment="1">
      <alignment horizontal="center"/>
    </xf>
    <xf numFmtId="0" fontId="9" fillId="2" borderId="1" xfId="0" applyFont="1" applyFill="1" applyBorder="1" applyAlignment="1">
      <alignment vertical="top" wrapText="1"/>
    </xf>
    <xf numFmtId="0" fontId="9" fillId="2" borderId="11" xfId="0" applyFont="1" applyFill="1" applyBorder="1" applyAlignment="1">
      <alignment vertical="top" wrapText="1"/>
    </xf>
    <xf numFmtId="38" fontId="3" fillId="0" borderId="4" xfId="15" applyNumberFormat="1" applyFont="1" applyBorder="1" applyAlignment="1">
      <alignment horizontal="right"/>
    </xf>
    <xf numFmtId="173" fontId="3" fillId="0" borderId="29" xfId="15" applyNumberFormat="1" applyFont="1" applyBorder="1" applyAlignment="1">
      <alignment horizontal="right"/>
    </xf>
    <xf numFmtId="173" fontId="4" fillId="0" borderId="5" xfId="15" applyNumberFormat="1" applyFont="1" applyBorder="1" applyAlignment="1">
      <alignment horizontal="right"/>
    </xf>
    <xf numFmtId="173" fontId="4" fillId="0" borderId="22" xfId="15" applyNumberFormat="1" applyFont="1" applyBorder="1" applyAlignment="1">
      <alignment horizontal="right"/>
    </xf>
    <xf numFmtId="185" fontId="3" fillId="0" borderId="1" xfId="15" applyNumberFormat="1" applyFont="1" applyBorder="1" applyAlignment="1">
      <alignment horizontal="right"/>
    </xf>
    <xf numFmtId="184" fontId="3" fillId="0" borderId="1" xfId="15" applyNumberFormat="1" applyFont="1" applyBorder="1" applyAlignment="1">
      <alignment horizontal="right"/>
    </xf>
    <xf numFmtId="0" fontId="3" fillId="0" borderId="1" xfId="0" applyFont="1" applyBorder="1" applyAlignment="1">
      <alignment/>
    </xf>
    <xf numFmtId="43" fontId="3" fillId="0" borderId="31" xfId="15" applyFont="1" applyFill="1" applyBorder="1" applyAlignment="1">
      <alignment horizontal="center"/>
    </xf>
    <xf numFmtId="0" fontId="3" fillId="0" borderId="4" xfId="0" applyFont="1" applyBorder="1" applyAlignment="1">
      <alignment horizontal="center"/>
    </xf>
    <xf numFmtId="173" fontId="4" fillId="0" borderId="32" xfId="15" applyNumberFormat="1" applyFont="1" applyBorder="1" applyAlignment="1">
      <alignment horizontal="center"/>
    </xf>
    <xf numFmtId="43" fontId="3" fillId="0" borderId="4" xfId="15" applyFont="1" applyFill="1" applyBorder="1" applyAlignment="1">
      <alignment horizontal="center"/>
    </xf>
    <xf numFmtId="173" fontId="4" fillId="0" borderId="25" xfId="15" applyNumberFormat="1" applyFont="1" applyBorder="1" applyAlignment="1">
      <alignment horizontal="center"/>
    </xf>
    <xf numFmtId="0" fontId="3" fillId="0" borderId="18" xfId="0" applyFont="1" applyBorder="1" applyAlignment="1">
      <alignment horizontal="center" wrapText="1"/>
    </xf>
    <xf numFmtId="173" fontId="3" fillId="0" borderId="20" xfId="15" applyNumberFormat="1" applyFont="1" applyBorder="1" applyAlignment="1">
      <alignment horizontal="center"/>
    </xf>
    <xf numFmtId="173" fontId="3" fillId="0" borderId="33" xfId="15" applyNumberFormat="1" applyFont="1" applyBorder="1" applyAlignment="1">
      <alignment horizontal="center"/>
    </xf>
    <xf numFmtId="0" fontId="3" fillId="0" borderId="2" xfId="0" applyFont="1" applyBorder="1" applyAlignment="1">
      <alignment horizontal="right" wrapText="1"/>
    </xf>
    <xf numFmtId="0" fontId="3" fillId="0" borderId="34" xfId="0" applyFont="1" applyBorder="1" applyAlignment="1">
      <alignment horizontal="right" wrapText="1"/>
    </xf>
    <xf numFmtId="0" fontId="4" fillId="0" borderId="0" xfId="0" applyFont="1" applyAlignment="1">
      <alignment horizontal="center"/>
    </xf>
    <xf numFmtId="173" fontId="4" fillId="0" borderId="0" xfId="15" applyNumberFormat="1" applyFont="1" applyBorder="1" applyAlignment="1">
      <alignment horizontal="center"/>
    </xf>
    <xf numFmtId="173" fontId="4" fillId="0" borderId="18" xfId="15" applyNumberFormat="1" applyFont="1" applyBorder="1" applyAlignment="1">
      <alignment horizontal="center"/>
    </xf>
    <xf numFmtId="173" fontId="4" fillId="0" borderId="35" xfId="15" applyNumberFormat="1" applyFont="1" applyBorder="1" applyAlignment="1">
      <alignment horizontal="center"/>
    </xf>
    <xf numFmtId="173" fontId="4" fillId="0" borderId="36" xfId="15" applyNumberFormat="1" applyFont="1" applyBorder="1" applyAlignment="1">
      <alignment horizontal="center"/>
    </xf>
    <xf numFmtId="173" fontId="4" fillId="0" borderId="21" xfId="15" applyNumberFormat="1" applyFont="1" applyBorder="1" applyAlignment="1">
      <alignment horizontal="center"/>
    </xf>
    <xf numFmtId="173" fontId="4" fillId="0" borderId="34" xfId="15" applyNumberFormat="1" applyFont="1" applyBorder="1" applyAlignment="1">
      <alignment horizontal="center"/>
    </xf>
    <xf numFmtId="43" fontId="3" fillId="0" borderId="1" xfId="15" applyFont="1" applyFill="1" applyBorder="1" applyAlignment="1">
      <alignment horizontal="center"/>
    </xf>
    <xf numFmtId="43" fontId="3" fillId="0" borderId="18" xfId="15" applyFont="1" applyFill="1" applyBorder="1" applyAlignment="1">
      <alignment horizontal="center"/>
    </xf>
    <xf numFmtId="0" fontId="6" fillId="0" borderId="0" xfId="0" applyFont="1" applyAlignment="1">
      <alignment horizontal="left"/>
    </xf>
    <xf numFmtId="0" fontId="6" fillId="0" borderId="0" xfId="0" applyFont="1" applyFill="1" applyAlignment="1">
      <alignment horizontal="left"/>
    </xf>
    <xf numFmtId="0" fontId="3" fillId="0" borderId="0" xfId="0" applyFont="1" applyBorder="1" applyAlignment="1">
      <alignment horizontal="right" wrapText="1"/>
    </xf>
    <xf numFmtId="0" fontId="3" fillId="0" borderId="18" xfId="0" applyFont="1" applyBorder="1" applyAlignment="1">
      <alignment horizontal="right" wrapText="1"/>
    </xf>
    <xf numFmtId="0" fontId="3" fillId="0" borderId="0" xfId="0" applyFont="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11" xfId="0" applyFont="1" applyBorder="1" applyAlignment="1">
      <alignment horizontal="center"/>
    </xf>
    <xf numFmtId="0" fontId="7" fillId="2" borderId="0" xfId="0" applyFont="1" applyFill="1" applyAlignment="1">
      <alignment horizontal="left" vertical="center" wrapText="1"/>
    </xf>
    <xf numFmtId="43" fontId="3" fillId="0" borderId="11" xfId="15" applyFont="1" applyBorder="1" applyAlignment="1">
      <alignment horizontal="center"/>
    </xf>
    <xf numFmtId="43" fontId="3" fillId="0" borderId="19" xfId="15" applyFont="1" applyBorder="1" applyAlignment="1">
      <alignment horizontal="center"/>
    </xf>
    <xf numFmtId="173" fontId="4" fillId="0" borderId="25" xfId="15" applyNumberFormat="1" applyFont="1" applyBorder="1" applyAlignment="1">
      <alignment horizontal="right"/>
    </xf>
    <xf numFmtId="173" fontId="4" fillId="0" borderId="32" xfId="15" applyNumberFormat="1" applyFont="1" applyBorder="1" applyAlignment="1">
      <alignment horizontal="right"/>
    </xf>
    <xf numFmtId="0" fontId="3" fillId="0" borderId="13" xfId="0" applyFont="1" applyBorder="1" applyAlignment="1">
      <alignment horizontal="right" wrapText="1"/>
    </xf>
    <xf numFmtId="0" fontId="3" fillId="0" borderId="19" xfId="0" applyFont="1" applyBorder="1" applyAlignment="1">
      <alignment horizontal="right" wrapText="1"/>
    </xf>
    <xf numFmtId="0" fontId="3" fillId="0" borderId="0" xfId="0" applyFont="1" applyBorder="1" applyAlignment="1">
      <alignment horizontal="center" wrapText="1"/>
    </xf>
    <xf numFmtId="0" fontId="3" fillId="0" borderId="1" xfId="0" applyFont="1" applyBorder="1" applyAlignment="1">
      <alignment horizontal="center"/>
    </xf>
    <xf numFmtId="0" fontId="3" fillId="0" borderId="11" xfId="0" applyFont="1" applyBorder="1" applyAlignment="1">
      <alignment horizontal="center"/>
    </xf>
    <xf numFmtId="0" fontId="4" fillId="0" borderId="0" xfId="0" applyFont="1" applyAlignment="1" quotePrefix="1">
      <alignment horizontal="center"/>
    </xf>
    <xf numFmtId="173" fontId="3" fillId="0" borderId="4" xfId="15" applyNumberFormat="1" applyFont="1" applyBorder="1" applyAlignment="1">
      <alignment horizontal="center" vertical="center" wrapText="1"/>
    </xf>
    <xf numFmtId="173" fontId="3" fillId="0" borderId="31" xfId="15"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18" xfId="0" applyFont="1" applyBorder="1" applyAlignment="1">
      <alignment horizontal="center" vertical="center" wrapText="1"/>
    </xf>
    <xf numFmtId="16" fontId="15" fillId="0" borderId="11" xfId="0" applyNumberFormat="1" applyFont="1" applyBorder="1" applyAlignment="1" quotePrefix="1">
      <alignment horizontal="center" vertical="center" wrapText="1"/>
    </xf>
    <xf numFmtId="0" fontId="15" fillId="0" borderId="19" xfId="0" applyFont="1" applyBorder="1" applyAlignment="1">
      <alignment horizontal="center" vertical="center" wrapText="1"/>
    </xf>
    <xf numFmtId="16" fontId="15" fillId="0" borderId="11" xfId="0" applyNumberFormat="1" applyFont="1" applyBorder="1" applyAlignment="1" quotePrefix="1">
      <alignment horizontal="center" vertical="center" wrapText="1"/>
    </xf>
    <xf numFmtId="0" fontId="15" fillId="0" borderId="19"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8" xfId="0" applyFont="1" applyBorder="1" applyAlignment="1">
      <alignment horizontal="center" vertical="center" wrapText="1"/>
    </xf>
    <xf numFmtId="0" fontId="3" fillId="0" borderId="4" xfId="0" applyFont="1" applyBorder="1" applyAlignment="1">
      <alignment horizontal="left" wrapText="1"/>
    </xf>
    <xf numFmtId="0" fontId="3" fillId="0" borderId="31" xfId="0" applyFont="1" applyBorder="1" applyAlignment="1">
      <alignment horizontal="left" wrapText="1"/>
    </xf>
    <xf numFmtId="0" fontId="3" fillId="0" borderId="1" xfId="0" applyFont="1" applyBorder="1" applyAlignment="1">
      <alignment horizontal="left" wrapText="1"/>
    </xf>
    <xf numFmtId="0" fontId="3" fillId="0" borderId="18" xfId="0" applyFont="1" applyBorder="1" applyAlignment="1">
      <alignment horizontal="left" wrapText="1"/>
    </xf>
    <xf numFmtId="0" fontId="3" fillId="0" borderId="15" xfId="15" applyNumberFormat="1" applyFont="1" applyBorder="1" applyAlignment="1">
      <alignment horizontal="center" vertical="center"/>
    </xf>
    <xf numFmtId="0" fontId="3" fillId="0" borderId="7" xfId="15" applyNumberFormat="1" applyFont="1" applyBorder="1" applyAlignment="1">
      <alignment horizontal="center" vertical="center"/>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6" fillId="0" borderId="0" xfId="0" applyFont="1" applyBorder="1" applyAlignment="1">
      <alignment horizontal="left"/>
    </xf>
    <xf numFmtId="0" fontId="3" fillId="0" borderId="4" xfId="0" applyFont="1" applyBorder="1" applyAlignment="1">
      <alignment horizontal="left"/>
    </xf>
    <xf numFmtId="0" fontId="3" fillId="0" borderId="31" xfId="0" applyFont="1" applyBorder="1" applyAlignment="1">
      <alignment horizontal="left"/>
    </xf>
    <xf numFmtId="0" fontId="3" fillId="0" borderId="1" xfId="0" applyFont="1" applyBorder="1" applyAlignment="1">
      <alignment horizontal="left"/>
    </xf>
    <xf numFmtId="0" fontId="3" fillId="0" borderId="18" xfId="0" applyFont="1" applyBorder="1" applyAlignment="1">
      <alignment horizontal="left"/>
    </xf>
    <xf numFmtId="0" fontId="3" fillId="0" borderId="11" xfId="0" applyFont="1" applyBorder="1" applyAlignment="1">
      <alignment horizontal="left"/>
    </xf>
    <xf numFmtId="0" fontId="3" fillId="0" borderId="19" xfId="0" applyFont="1" applyBorder="1" applyAlignment="1">
      <alignment horizontal="left"/>
    </xf>
    <xf numFmtId="0" fontId="6" fillId="0" borderId="0" xfId="0" applyFont="1" applyFill="1" applyBorder="1" applyAlignment="1">
      <alignment horizontal="left"/>
    </xf>
    <xf numFmtId="173" fontId="3" fillId="0" borderId="4" xfId="15" applyNumberFormat="1" applyFont="1" applyBorder="1" applyAlignment="1">
      <alignment horizontal="center" vertical="center"/>
    </xf>
    <xf numFmtId="173" fontId="3" fillId="0" borderId="28" xfId="15" applyNumberFormat="1" applyFont="1" applyBorder="1" applyAlignment="1">
      <alignment horizontal="center" vertical="center"/>
    </xf>
    <xf numFmtId="173" fontId="3" fillId="0" borderId="31" xfId="15" applyNumberFormat="1" applyFont="1" applyBorder="1" applyAlignment="1">
      <alignment horizontal="center" vertical="center"/>
    </xf>
    <xf numFmtId="173" fontId="3" fillId="0" borderId="1" xfId="15" applyNumberFormat="1" applyFont="1" applyBorder="1" applyAlignment="1">
      <alignment horizontal="center" vertical="center"/>
    </xf>
    <xf numFmtId="173" fontId="3" fillId="0" borderId="0" xfId="15" applyNumberFormat="1" applyFont="1" applyBorder="1" applyAlignment="1">
      <alignment horizontal="center" vertical="center"/>
    </xf>
    <xf numFmtId="173" fontId="3" fillId="0" borderId="18" xfId="15" applyNumberFormat="1" applyFont="1" applyBorder="1" applyAlignment="1">
      <alignment horizontal="center" vertical="center"/>
    </xf>
    <xf numFmtId="173" fontId="3" fillId="0" borderId="11" xfId="15" applyNumberFormat="1" applyFont="1" applyBorder="1" applyAlignment="1">
      <alignment horizontal="center" vertical="center"/>
    </xf>
    <xf numFmtId="173" fontId="3" fillId="0" borderId="13" xfId="15" applyNumberFormat="1" applyFont="1" applyBorder="1" applyAlignment="1">
      <alignment horizontal="center" vertical="center"/>
    </xf>
    <xf numFmtId="173" fontId="3" fillId="0" borderId="19" xfId="15" applyNumberFormat="1" applyFont="1" applyBorder="1" applyAlignment="1">
      <alignment horizontal="center" vertical="center"/>
    </xf>
    <xf numFmtId="173" fontId="3" fillId="0" borderId="15" xfId="15" applyNumberFormat="1" applyFont="1" applyBorder="1" applyAlignment="1">
      <alignment horizontal="center" vertical="center"/>
    </xf>
    <xf numFmtId="173" fontId="3" fillId="0" borderId="7" xfId="15" applyNumberFormat="1" applyFont="1" applyBorder="1" applyAlignment="1">
      <alignment horizontal="center" vertical="center"/>
    </xf>
    <xf numFmtId="173" fontId="3" fillId="0" borderId="14" xfId="15" applyNumberFormat="1" applyFont="1" applyBorder="1" applyAlignment="1">
      <alignment horizontal="center" vertical="center"/>
    </xf>
    <xf numFmtId="173" fontId="4" fillId="0" borderId="11" xfId="15" applyNumberFormat="1" applyFont="1" applyBorder="1" applyAlignment="1">
      <alignment horizontal="center"/>
    </xf>
    <xf numFmtId="173" fontId="4" fillId="0" borderId="19" xfId="15" applyNumberFormat="1" applyFont="1" applyBorder="1" applyAlignment="1">
      <alignment horizontal="center"/>
    </xf>
    <xf numFmtId="0" fontId="3" fillId="0" borderId="18" xfId="0" applyFont="1" applyBorder="1" applyAlignment="1">
      <alignment horizontal="center"/>
    </xf>
    <xf numFmtId="173" fontId="4" fillId="0" borderId="1" xfId="15" applyNumberFormat="1" applyFont="1" applyBorder="1" applyAlignment="1">
      <alignment horizontal="center"/>
    </xf>
    <xf numFmtId="43" fontId="3" fillId="0" borderId="4" xfId="15" applyFont="1" applyBorder="1" applyAlignment="1" quotePrefix="1">
      <alignment horizontal="center"/>
    </xf>
    <xf numFmtId="43" fontId="3" fillId="0" borderId="31" xfId="15" applyFont="1" applyBorder="1" applyAlignment="1">
      <alignment horizontal="center"/>
    </xf>
    <xf numFmtId="173" fontId="4" fillId="0" borderId="4" xfId="15" applyNumberFormat="1" applyFont="1" applyBorder="1" applyAlignment="1">
      <alignment horizontal="center"/>
    </xf>
    <xf numFmtId="173" fontId="4" fillId="0" borderId="31" xfId="15" applyNumberFormat="1" applyFont="1" applyBorder="1" applyAlignment="1">
      <alignment horizontal="center"/>
    </xf>
    <xf numFmtId="0" fontId="3" fillId="0" borderId="0" xfId="0" applyFont="1" applyFill="1" applyAlignment="1">
      <alignment horizontal="center"/>
    </xf>
    <xf numFmtId="16" fontId="15" fillId="0" borderId="13" xfId="0" applyNumberFormat="1" applyFont="1" applyBorder="1" applyAlignment="1" quotePrefix="1">
      <alignment horizontal="center" vertical="center" wrapText="1"/>
    </xf>
    <xf numFmtId="16" fontId="15" fillId="0" borderId="19" xfId="0" applyNumberFormat="1" applyFont="1" applyBorder="1" applyAlignment="1" quotePrefix="1">
      <alignment horizontal="center" vertical="center" wrapText="1"/>
    </xf>
    <xf numFmtId="0" fontId="15"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center" vertical="center" wrapText="1"/>
    </xf>
    <xf numFmtId="173" fontId="4" fillId="0" borderId="3" xfId="15" applyNumberFormat="1" applyFont="1" applyBorder="1" applyAlignment="1">
      <alignment horizontal="center"/>
    </xf>
    <xf numFmtId="173" fontId="4" fillId="0" borderId="33" xfId="15" applyNumberFormat="1" applyFont="1" applyBorder="1" applyAlignment="1">
      <alignment horizontal="center"/>
    </xf>
    <xf numFmtId="0" fontId="3" fillId="0" borderId="2" xfId="0" applyFont="1" applyBorder="1" applyAlignment="1">
      <alignment/>
    </xf>
    <xf numFmtId="0" fontId="3" fillId="0" borderId="34" xfId="0" applyFont="1" applyBorder="1" applyAlignment="1">
      <alignment/>
    </xf>
    <xf numFmtId="40" fontId="3" fillId="0" borderId="1" xfId="0" applyNumberFormat="1" applyFont="1" applyBorder="1" applyAlignment="1">
      <alignment horizontal="right"/>
    </xf>
    <xf numFmtId="40" fontId="3" fillId="0" borderId="18" xfId="0" applyNumberFormat="1" applyFont="1" applyBorder="1" applyAlignment="1">
      <alignment horizontal="right"/>
    </xf>
    <xf numFmtId="0" fontId="3" fillId="0" borderId="2" xfId="0" applyFont="1" applyBorder="1" applyAlignment="1">
      <alignment horizontal="center"/>
    </xf>
    <xf numFmtId="0" fontId="3" fillId="0" borderId="34" xfId="0" applyFont="1" applyBorder="1" applyAlignment="1">
      <alignment horizontal="center"/>
    </xf>
    <xf numFmtId="0" fontId="4" fillId="0" borderId="15" xfId="0" applyFont="1" applyBorder="1" applyAlignment="1">
      <alignment horizontal="center"/>
    </xf>
    <xf numFmtId="0" fontId="4" fillId="0" borderId="7" xfId="0" applyFont="1" applyBorder="1" applyAlignment="1">
      <alignment horizontal="center"/>
    </xf>
    <xf numFmtId="0" fontId="4" fillId="0" borderId="14" xfId="0" applyFont="1" applyBorder="1" applyAlignment="1">
      <alignment horizontal="center"/>
    </xf>
    <xf numFmtId="0" fontId="9" fillId="0" borderId="0" xfId="0" applyFont="1" applyAlignment="1">
      <alignment wrapText="1"/>
    </xf>
    <xf numFmtId="0" fontId="9" fillId="0" borderId="4" xfId="0" applyFont="1" applyBorder="1" applyAlignment="1">
      <alignment horizontal="center" vertical="top" wrapText="1"/>
    </xf>
    <xf numFmtId="0" fontId="9" fillId="0" borderId="31" xfId="0" applyFont="1" applyBorder="1" applyAlignment="1">
      <alignment horizontal="center" vertical="top" wrapText="1"/>
    </xf>
    <xf numFmtId="0" fontId="9" fillId="0" borderId="11" xfId="0" applyFont="1" applyBorder="1" applyAlignment="1">
      <alignment horizontal="center" vertical="top" wrapText="1"/>
    </xf>
    <xf numFmtId="0" fontId="9" fillId="0" borderId="19" xfId="0" applyFont="1" applyBorder="1" applyAlignment="1">
      <alignment horizontal="center" vertical="top" wrapText="1"/>
    </xf>
    <xf numFmtId="0" fontId="9" fillId="0" borderId="4" xfId="15" applyNumberFormat="1" applyFont="1" applyBorder="1" applyAlignment="1" quotePrefix="1">
      <alignment horizontal="center" vertical="top" wrapText="1"/>
    </xf>
    <xf numFmtId="0" fontId="0" fillId="0" borderId="31" xfId="0" applyNumberFormat="1" applyBorder="1" applyAlignment="1">
      <alignment horizontal="center" vertical="top" wrapText="1"/>
    </xf>
    <xf numFmtId="43" fontId="9" fillId="0" borderId="1" xfId="15" applyFont="1" applyBorder="1" applyAlignment="1">
      <alignment horizontal="center" vertical="top" wrapText="1"/>
    </xf>
    <xf numFmtId="0" fontId="0" fillId="0" borderId="18" xfId="0" applyBorder="1" applyAlignment="1">
      <alignment horizontal="center" vertical="top" wrapText="1"/>
    </xf>
    <xf numFmtId="38" fontId="9" fillId="0" borderId="1" xfId="0" applyNumberFormat="1" applyFont="1" applyBorder="1" applyAlignment="1">
      <alignment horizontal="center" wrapText="1"/>
    </xf>
    <xf numFmtId="0" fontId="0" fillId="0" borderId="18" xfId="0" applyBorder="1" applyAlignment="1">
      <alignment horizontal="center" wrapText="1"/>
    </xf>
    <xf numFmtId="0" fontId="2" fillId="0" borderId="0" xfId="0" applyNumberFormat="1" applyFont="1" applyAlignment="1">
      <alignment horizontal="center"/>
    </xf>
    <xf numFmtId="0" fontId="3" fillId="0" borderId="0" xfId="0" applyFont="1" applyAlignment="1">
      <alignment horizontal="left"/>
    </xf>
    <xf numFmtId="0" fontId="9" fillId="0" borderId="0" xfId="0" applyFont="1" applyFill="1" applyAlignment="1">
      <alignment wrapText="1"/>
    </xf>
    <xf numFmtId="0" fontId="3" fillId="2" borderId="0" xfId="0" applyFont="1" applyFill="1" applyAlignment="1">
      <alignment horizontal="left"/>
    </xf>
    <xf numFmtId="0" fontId="9" fillId="0" borderId="0" xfId="0" applyFont="1" applyAlignment="1">
      <alignment wrapText="1"/>
    </xf>
    <xf numFmtId="0" fontId="9" fillId="2" borderId="0" xfId="0" applyFont="1" applyFill="1" applyAlignment="1">
      <alignment wrapText="1"/>
    </xf>
    <xf numFmtId="43" fontId="9" fillId="0" borderId="16" xfId="15" applyFont="1" applyBorder="1" applyAlignment="1">
      <alignment horizontal="center" vertical="top" wrapText="1"/>
    </xf>
    <xf numFmtId="0" fontId="0" fillId="0" borderId="37" xfId="0" applyBorder="1" applyAlignment="1">
      <alignment horizontal="center" vertical="top" wrapText="1"/>
    </xf>
    <xf numFmtId="38" fontId="9" fillId="0" borderId="4" xfId="0" applyNumberFormat="1" applyFont="1" applyBorder="1" applyAlignment="1">
      <alignment vertical="top" wrapText="1"/>
    </xf>
    <xf numFmtId="38" fontId="0" fillId="0" borderId="31" xfId="0" applyNumberFormat="1" applyBorder="1" applyAlignment="1">
      <alignment vertical="top" wrapText="1"/>
    </xf>
    <xf numFmtId="0" fontId="4" fillId="2" borderId="0" xfId="0" applyFont="1" applyFill="1" applyAlignment="1">
      <alignment horizontal="left" vertical="top" wrapText="1"/>
    </xf>
    <xf numFmtId="0" fontId="0" fillId="2" borderId="0" xfId="0" applyFill="1" applyAlignment="1">
      <alignment horizontal="left" vertical="top" wrapText="1"/>
    </xf>
    <xf numFmtId="0" fontId="4" fillId="2" borderId="0" xfId="0" applyFont="1" applyFill="1" applyAlignment="1">
      <alignment horizontal="left" wrapText="1"/>
    </xf>
    <xf numFmtId="0" fontId="0" fillId="2" borderId="0" xfId="0" applyFill="1" applyAlignment="1">
      <alignment horizontal="left" wrapText="1"/>
    </xf>
    <xf numFmtId="0" fontId="9" fillId="0" borderId="0" xfId="0" applyFont="1" applyAlignment="1">
      <alignment horizontal="left" wrapText="1"/>
    </xf>
    <xf numFmtId="16" fontId="9" fillId="0" borderId="11" xfId="0" applyNumberFormat="1" applyFont="1" applyBorder="1" applyAlignment="1">
      <alignment horizontal="center" vertical="top" wrapText="1"/>
    </xf>
    <xf numFmtId="16" fontId="9" fillId="0" borderId="19" xfId="0" applyNumberFormat="1" applyFont="1" applyBorder="1" applyAlignment="1">
      <alignment horizontal="center" vertical="top" wrapText="1"/>
    </xf>
    <xf numFmtId="0" fontId="9" fillId="0" borderId="1" xfId="0" applyFont="1" applyBorder="1" applyAlignment="1">
      <alignment horizontal="center" vertical="top" wrapText="1"/>
    </xf>
    <xf numFmtId="0" fontId="9" fillId="0" borderId="18" xfId="0" applyFont="1" applyBorder="1" applyAlignment="1">
      <alignment horizontal="center" vertical="top" wrapText="1"/>
    </xf>
    <xf numFmtId="0" fontId="9" fillId="0" borderId="4" xfId="0" applyFont="1" applyBorder="1" applyAlignment="1">
      <alignment horizontal="center"/>
    </xf>
    <xf numFmtId="0" fontId="9" fillId="0" borderId="1" xfId="0" applyFont="1" applyBorder="1" applyAlignment="1">
      <alignment horizontal="center"/>
    </xf>
    <xf numFmtId="0" fontId="9" fillId="0" borderId="11" xfId="0" applyFont="1" applyBorder="1" applyAlignment="1">
      <alignment horizontal="center"/>
    </xf>
    <xf numFmtId="16" fontId="9" fillId="0" borderId="13" xfId="0" applyNumberFormat="1" applyFont="1" applyBorder="1" applyAlignment="1">
      <alignment horizontal="center" vertical="top" wrapText="1"/>
    </xf>
    <xf numFmtId="0" fontId="9" fillId="0" borderId="0" xfId="0" applyFont="1" applyBorder="1" applyAlignment="1">
      <alignment horizontal="center" vertical="top" wrapText="1"/>
    </xf>
    <xf numFmtId="0" fontId="9" fillId="0" borderId="28" xfId="0" applyFont="1" applyBorder="1" applyAlignment="1">
      <alignment horizontal="center" vertical="top" wrapText="1"/>
    </xf>
    <xf numFmtId="0" fontId="9" fillId="0" borderId="15" xfId="0" applyFont="1" applyBorder="1" applyAlignment="1">
      <alignment horizontal="center"/>
    </xf>
    <xf numFmtId="0" fontId="9" fillId="0" borderId="7" xfId="0" applyFont="1" applyBorder="1" applyAlignment="1">
      <alignment horizontal="center"/>
    </xf>
    <xf numFmtId="0" fontId="9" fillId="0" borderId="14" xfId="0" applyFont="1" applyBorder="1" applyAlignment="1">
      <alignment horizontal="center"/>
    </xf>
    <xf numFmtId="0" fontId="9" fillId="0" borderId="28" xfId="0" applyFont="1" applyBorder="1" applyAlignment="1">
      <alignment horizontal="left" vertical="top" wrapText="1"/>
    </xf>
    <xf numFmtId="0" fontId="0" fillId="0" borderId="28" xfId="0" applyBorder="1" applyAlignment="1">
      <alignment vertical="top" wrapText="1"/>
    </xf>
    <xf numFmtId="0" fontId="9" fillId="0" borderId="0" xfId="0" applyFont="1" applyBorder="1" applyAlignment="1">
      <alignment horizontal="left" wrapText="1"/>
    </xf>
    <xf numFmtId="0" fontId="4" fillId="0" borderId="0" xfId="0" applyFont="1" applyAlignment="1">
      <alignment horizontal="left" vertical="top" wrapText="1"/>
    </xf>
    <xf numFmtId="38" fontId="9" fillId="0" borderId="1" xfId="0" applyNumberFormat="1" applyFont="1" applyBorder="1" applyAlignment="1">
      <alignment vertical="top" wrapText="1"/>
    </xf>
    <xf numFmtId="38" fontId="0" fillId="0" borderId="18" xfId="0" applyNumberFormat="1" applyBorder="1" applyAlignment="1">
      <alignment vertical="top" wrapText="1"/>
    </xf>
    <xf numFmtId="0" fontId="2" fillId="0" borderId="0" xfId="0" applyNumberFormat="1" applyFont="1" applyBorder="1" applyAlignment="1">
      <alignment horizontal="center" vertical="top" wrapText="1"/>
    </xf>
    <xf numFmtId="182" fontId="9" fillId="0" borderId="11" xfId="0" applyNumberFormat="1" applyFont="1" applyBorder="1" applyAlignment="1">
      <alignment horizontal="center" vertical="top" wrapText="1"/>
    </xf>
    <xf numFmtId="182" fontId="9" fillId="0" borderId="19" xfId="0" applyNumberFormat="1" applyFont="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1352550</xdr:colOff>
      <xdr:row>2</xdr:row>
      <xdr:rowOff>95250</xdr:rowOff>
    </xdr:to>
    <xdr:pic>
      <xdr:nvPicPr>
        <xdr:cNvPr id="1" name="Picture 3"/>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5</xdr:col>
      <xdr:colOff>0</xdr:colOff>
      <xdr:row>0</xdr:row>
      <xdr:rowOff>0</xdr:rowOff>
    </xdr:to>
    <xdr:sp>
      <xdr:nvSpPr>
        <xdr:cNvPr id="1" name="TextBox 1"/>
        <xdr:cNvSpPr txBox="1">
          <a:spLocks noChangeArrowheads="1"/>
        </xdr:cNvSpPr>
      </xdr:nvSpPr>
      <xdr:spPr>
        <a:xfrm>
          <a:off x="6591300" y="0"/>
          <a:ext cx="11144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latin typeface="Times New Roman"/>
              <a:ea typeface="Times New Roman"/>
              <a:cs typeface="Times New Roman"/>
            </a:rPr>
            <a:t>DRAFT</a:t>
          </a:r>
          <a:r>
            <a:rPr lang="en-US" cap="none" sz="1200" b="0" i="0" u="none" baseline="0">
              <a:latin typeface="Times New Roman"/>
              <a:ea typeface="Times New Roman"/>
              <a:cs typeface="Times New Roman"/>
            </a:rPr>
            <a:t>
</a:t>
          </a:r>
          <a:r>
            <a:rPr lang="en-US" cap="none" sz="1100" b="1" i="0" u="none" baseline="0">
              <a:latin typeface="Times New Roman"/>
              <a:ea typeface="Times New Roman"/>
              <a:cs typeface="Times New Roman"/>
            </a:rPr>
            <a:t>For Discussion Purposes</a:t>
          </a:r>
        </a:p>
      </xdr:txBody>
    </xdr:sp>
    <xdr:clientData/>
  </xdr:twoCellAnchor>
  <xdr:twoCellAnchor>
    <xdr:from>
      <xdr:col>0</xdr:col>
      <xdr:colOff>47625</xdr:colOff>
      <xdr:row>0</xdr:row>
      <xdr:rowOff>47625</xdr:rowOff>
    </xdr:from>
    <xdr:to>
      <xdr:col>0</xdr:col>
      <xdr:colOff>1352550</xdr:colOff>
      <xdr:row>2</xdr:row>
      <xdr:rowOff>95250</xdr:rowOff>
    </xdr:to>
    <xdr:pic>
      <xdr:nvPicPr>
        <xdr:cNvPr id="2" name="Picture 4"/>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1238250</xdr:colOff>
      <xdr:row>2</xdr:row>
      <xdr:rowOff>95250</xdr:rowOff>
    </xdr:to>
    <xdr:pic>
      <xdr:nvPicPr>
        <xdr:cNvPr id="1" name="Picture 4"/>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1352550</xdr:colOff>
      <xdr:row>2</xdr:row>
      <xdr:rowOff>95250</xdr:rowOff>
    </xdr:to>
    <xdr:pic>
      <xdr:nvPicPr>
        <xdr:cNvPr id="1" name="Picture 4"/>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1095375</xdr:colOff>
      <xdr:row>2</xdr:row>
      <xdr:rowOff>114300</xdr:rowOff>
    </xdr:to>
    <xdr:pic>
      <xdr:nvPicPr>
        <xdr:cNvPr id="1" name="Picture 2"/>
        <xdr:cNvPicPr preferRelativeResize="1">
          <a:picLocks noChangeAspect="1"/>
        </xdr:cNvPicPr>
      </xdr:nvPicPr>
      <xdr:blipFill>
        <a:blip r:embed="rId1"/>
        <a:stretch>
          <a:fillRect/>
        </a:stretch>
      </xdr:blipFill>
      <xdr:spPr>
        <a:xfrm>
          <a:off x="47625" y="47625"/>
          <a:ext cx="1295400"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goh\Local%20Settings\Temporary%20Internet%20Files\OLKC2\IPO%20Proceeds%20posi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lleong\My%20Documents\Consol%20qtr%203ye05%20210405%20wkg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4">
          <cell r="C24">
            <v>13272.717</v>
          </cell>
        </row>
        <row r="26">
          <cell r="C26">
            <v>4928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tr plgroup"/>
      <sheetName val="plgroup"/>
      <sheetName val="bsgroup"/>
      <sheetName val="SEgroup"/>
      <sheetName val="adj"/>
      <sheetName val="GroupCF"/>
      <sheetName val="HB_TB"/>
      <sheetName val="HB_SCH"/>
      <sheetName val="PPE"/>
      <sheetName val="PPE_Foreign"/>
      <sheetName val="HI_WS NOV"/>
      <sheetName val="HI_WS MAR"/>
      <sheetName val="Notes"/>
      <sheetName val="DT notes"/>
      <sheetName val="JV_ TB"/>
      <sheetName val="HM_ TB"/>
      <sheetName val="HYH(S)_WS"/>
    </sheetNames>
    <sheetDataSet>
      <sheetData sheetId="0">
        <row r="8">
          <cell r="P8">
            <v>33338</v>
          </cell>
          <cell r="Q8">
            <v>18845566.478999987</v>
          </cell>
          <cell r="R8">
            <v>14492404</v>
          </cell>
        </row>
        <row r="10">
          <cell r="P10">
            <v>123</v>
          </cell>
        </row>
        <row r="23">
          <cell r="P23">
            <v>-1518</v>
          </cell>
        </row>
        <row r="25">
          <cell r="P25">
            <v>-196</v>
          </cell>
        </row>
        <row r="52">
          <cell r="P52">
            <v>-991</v>
          </cell>
        </row>
        <row r="56">
          <cell r="P56">
            <v>-244</v>
          </cell>
        </row>
        <row r="60">
          <cell r="P60">
            <v>-621</v>
          </cell>
        </row>
      </sheetData>
      <sheetData sheetId="1">
        <row r="8">
          <cell r="P8">
            <v>74578</v>
          </cell>
          <cell r="Q8">
            <v>56291097.22699998</v>
          </cell>
          <cell r="R8">
            <v>18287000</v>
          </cell>
        </row>
        <row r="10">
          <cell r="P10">
            <v>734</v>
          </cell>
        </row>
        <row r="23">
          <cell r="P23">
            <v>-3000</v>
          </cell>
        </row>
        <row r="25">
          <cell r="P25">
            <v>-376</v>
          </cell>
        </row>
        <row r="52">
          <cell r="P52">
            <v>-2122</v>
          </cell>
        </row>
        <row r="56">
          <cell r="P56">
            <v>-1148</v>
          </cell>
        </row>
        <row r="60">
          <cell r="P60">
            <v>-788</v>
          </cell>
        </row>
      </sheetData>
      <sheetData sheetId="2">
        <row r="9">
          <cell r="P9">
            <v>92379.74807666666</v>
          </cell>
        </row>
        <row r="13">
          <cell r="P13">
            <v>0</v>
          </cell>
        </row>
        <row r="15">
          <cell r="P15">
            <v>14347.748599999999</v>
          </cell>
        </row>
        <row r="18">
          <cell r="P18">
            <v>37415.94359174031</v>
          </cell>
        </row>
        <row r="19">
          <cell r="P19">
            <v>26822.64012</v>
          </cell>
        </row>
        <row r="20">
          <cell r="P20">
            <v>29422.89472</v>
          </cell>
        </row>
        <row r="25">
          <cell r="P25">
            <v>3281.34487</v>
          </cell>
        </row>
        <row r="28">
          <cell r="P28">
            <v>12284.00771</v>
          </cell>
        </row>
        <row r="29">
          <cell r="P29">
            <v>8346.81283</v>
          </cell>
        </row>
        <row r="33">
          <cell r="P33">
            <v>38517.444</v>
          </cell>
        </row>
        <row r="34">
          <cell r="P34">
            <v>3563.58795</v>
          </cell>
        </row>
        <row r="35">
          <cell r="P35">
            <v>3113.29888</v>
          </cell>
        </row>
        <row r="36">
          <cell r="P36">
            <v>13931.01493</v>
          </cell>
        </row>
        <row r="37">
          <cell r="P37">
            <v>1623.541</v>
          </cell>
        </row>
        <row r="43">
          <cell r="P43">
            <v>6107.227078487286</v>
          </cell>
        </row>
        <row r="44">
          <cell r="P44">
            <v>11223.65401</v>
          </cell>
        </row>
        <row r="45">
          <cell r="P45">
            <v>9514.487560000001</v>
          </cell>
        </row>
        <row r="54">
          <cell r="P54">
            <v>47630</v>
          </cell>
        </row>
        <row r="55">
          <cell r="P55">
            <v>16128</v>
          </cell>
        </row>
        <row r="56">
          <cell r="P56">
            <v>6601.392319683062</v>
          </cell>
        </row>
        <row r="57">
          <cell r="P57">
            <v>3153.99994</v>
          </cell>
        </row>
        <row r="58">
          <cell r="P58">
            <v>4.822</v>
          </cell>
        </row>
        <row r="59">
          <cell r="P59">
            <v>12539.803255019495</v>
          </cell>
        </row>
        <row r="61">
          <cell r="P61">
            <v>9387.226545217132</v>
          </cell>
        </row>
        <row r="70">
          <cell r="P70">
            <v>0.7527846831272575</v>
          </cell>
        </row>
      </sheetData>
      <sheetData sheetId="3">
        <row r="88">
          <cell r="H88">
            <v>6400000</v>
          </cell>
        </row>
        <row r="103">
          <cell r="N103">
            <v>16128000</v>
          </cell>
        </row>
        <row r="107">
          <cell r="N107">
            <v>206000.93999999994</v>
          </cell>
        </row>
        <row r="110">
          <cell r="N110">
            <v>4712868</v>
          </cell>
        </row>
        <row r="113">
          <cell r="N113">
            <v>-1764869</v>
          </cell>
        </row>
        <row r="125">
          <cell r="N125">
            <v>4822</v>
          </cell>
        </row>
        <row r="133">
          <cell r="N133">
            <v>6601392.319683062</v>
          </cell>
        </row>
        <row r="137">
          <cell r="N137">
            <v>23813999</v>
          </cell>
        </row>
        <row r="140">
          <cell r="N140">
            <v>138561</v>
          </cell>
        </row>
        <row r="143">
          <cell r="N143">
            <v>-8000000</v>
          </cell>
        </row>
        <row r="146">
          <cell r="N146">
            <v>-10936051</v>
          </cell>
        </row>
        <row r="148">
          <cell r="N148">
            <v>80058</v>
          </cell>
        </row>
        <row r="150">
          <cell r="N150">
            <v>7443236.267819479</v>
          </cell>
        </row>
      </sheetData>
      <sheetData sheetId="5">
        <row r="36">
          <cell r="O36">
            <v>31140.513993652916</v>
          </cell>
        </row>
        <row r="50">
          <cell r="O50">
            <v>-19866.544433255003</v>
          </cell>
        </row>
        <row r="66">
          <cell r="O66">
            <v>-16231.450677313847</v>
          </cell>
        </row>
        <row r="71">
          <cell r="O71">
            <v>-5692.18958956</v>
          </cell>
        </row>
      </sheetData>
      <sheetData sheetId="12">
        <row r="83">
          <cell r="Q83">
            <v>1147.5779884872866</v>
          </cell>
        </row>
        <row r="89">
          <cell r="Q89">
            <v>243.86087848728656</v>
          </cell>
        </row>
        <row r="408">
          <cell r="Q408">
            <v>29885.74574</v>
          </cell>
        </row>
        <row r="413">
          <cell r="Q413">
            <v>22562.713789999998</v>
          </cell>
        </row>
        <row r="463">
          <cell r="Q463">
            <v>12743.739</v>
          </cell>
        </row>
        <row r="472">
          <cell r="Q472">
            <v>1431.5</v>
          </cell>
        </row>
        <row r="477">
          <cell r="Q477">
            <v>32.504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workbookViewId="0" topLeftCell="A22">
      <selection activeCell="H34" sqref="H34"/>
    </sheetView>
  </sheetViews>
  <sheetFormatPr defaultColWidth="9.140625" defaultRowHeight="12.75"/>
  <cols>
    <col min="1" max="1" width="54.28125" style="2" customWidth="1"/>
    <col min="2" max="2" width="17.7109375" style="2" customWidth="1"/>
    <col min="3" max="3" width="2.7109375" style="2" customWidth="1"/>
    <col min="4" max="4" width="15.7109375" style="2" customWidth="1"/>
    <col min="5" max="16384" width="9.140625" style="2" customWidth="1"/>
  </cols>
  <sheetData>
    <row r="1" spans="1:4" ht="15.75">
      <c r="A1" s="201"/>
      <c r="B1" s="201"/>
      <c r="C1" s="201"/>
      <c r="D1" s="201"/>
    </row>
    <row r="2" spans="1:4" s="7" customFormat="1" ht="15.75">
      <c r="A2" s="201"/>
      <c r="B2" s="201"/>
      <c r="C2" s="201"/>
      <c r="D2" s="201"/>
    </row>
    <row r="3" spans="1:4" s="7" customFormat="1" ht="15.75">
      <c r="A3" s="201"/>
      <c r="B3" s="201"/>
      <c r="C3" s="201"/>
      <c r="D3" s="201"/>
    </row>
    <row r="4" spans="1:4" s="7" customFormat="1" ht="15.75">
      <c r="A4" s="201"/>
      <c r="B4" s="201"/>
      <c r="C4" s="201"/>
      <c r="D4" s="201"/>
    </row>
    <row r="5" spans="1:4" ht="20.25">
      <c r="A5" s="211" t="s">
        <v>72</v>
      </c>
      <c r="B5" s="211"/>
      <c r="C5" s="211"/>
      <c r="D5" s="211"/>
    </row>
    <row r="6" spans="1:4" ht="16.5" customHeight="1">
      <c r="A6" s="210" t="s">
        <v>102</v>
      </c>
      <c r="B6" s="210"/>
      <c r="C6" s="210"/>
      <c r="D6" s="210"/>
    </row>
    <row r="7" spans="1:4" ht="16.5" customHeight="1">
      <c r="A7" s="211" t="s">
        <v>157</v>
      </c>
      <c r="B7" s="211"/>
      <c r="C7" s="211"/>
      <c r="D7" s="211"/>
    </row>
    <row r="8" spans="1:4" ht="16.5" thickBot="1">
      <c r="A8" s="201"/>
      <c r="B8" s="201"/>
      <c r="C8" s="201"/>
      <c r="D8" s="201"/>
    </row>
    <row r="9" spans="1:4" ht="15" customHeight="1">
      <c r="A9" s="215"/>
      <c r="B9" s="156" t="s">
        <v>98</v>
      </c>
      <c r="C9" s="194" t="s">
        <v>103</v>
      </c>
      <c r="D9" s="191"/>
    </row>
    <row r="10" spans="1:4" ht="15.75">
      <c r="A10" s="216"/>
      <c r="B10" s="155" t="s">
        <v>101</v>
      </c>
      <c r="C10" s="208" t="s">
        <v>99</v>
      </c>
      <c r="D10" s="209"/>
    </row>
    <row r="11" spans="1:4" ht="15.75">
      <c r="A11" s="216"/>
      <c r="B11" s="155" t="s">
        <v>156</v>
      </c>
      <c r="C11" s="208" t="s">
        <v>100</v>
      </c>
      <c r="D11" s="209"/>
    </row>
    <row r="12" spans="1:4" ht="15.75">
      <c r="A12" s="216"/>
      <c r="B12" s="155" t="s">
        <v>40</v>
      </c>
      <c r="C12" s="208" t="s">
        <v>41</v>
      </c>
      <c r="D12" s="209"/>
    </row>
    <row r="13" spans="1:4" ht="16.5" thickBot="1">
      <c r="A13" s="217"/>
      <c r="B13" s="158" t="s">
        <v>112</v>
      </c>
      <c r="C13" s="219" t="s">
        <v>112</v>
      </c>
      <c r="D13" s="220"/>
    </row>
    <row r="14" spans="1:4" ht="15.75">
      <c r="A14" s="17" t="s">
        <v>22</v>
      </c>
      <c r="B14" s="157"/>
      <c r="C14" s="212"/>
      <c r="D14" s="213"/>
    </row>
    <row r="15" spans="1:4" ht="15.75">
      <c r="A15" s="18" t="s">
        <v>23</v>
      </c>
      <c r="B15" s="23">
        <f>+'[2]bsgroup'!$P$9</f>
        <v>92379.74807666666</v>
      </c>
      <c r="C15" s="212" t="s">
        <v>119</v>
      </c>
      <c r="D15" s="213"/>
    </row>
    <row r="16" spans="1:4" ht="15.75">
      <c r="A16" s="18" t="s">
        <v>63</v>
      </c>
      <c r="B16" s="24">
        <f>+'[2]bsgroup'!$P$15+'[2]bsgroup'!$P$13</f>
        <v>14347.748599999999</v>
      </c>
      <c r="C16" s="212" t="s">
        <v>119</v>
      </c>
      <c r="D16" s="213"/>
    </row>
    <row r="17" spans="1:4" ht="15.75">
      <c r="A17" s="18"/>
      <c r="B17" s="25">
        <f>SUM(B15:B16)</f>
        <v>106727.49667666666</v>
      </c>
      <c r="C17" s="221">
        <f>SUM(D15:D16)</f>
        <v>0</v>
      </c>
      <c r="D17" s="222"/>
    </row>
    <row r="18" spans="1:4" ht="15.75">
      <c r="A18" s="17" t="s">
        <v>24</v>
      </c>
      <c r="B18" s="23"/>
      <c r="C18" s="212"/>
      <c r="D18" s="213"/>
    </row>
    <row r="19" spans="1:4" ht="15.75">
      <c r="A19" s="18" t="s">
        <v>25</v>
      </c>
      <c r="B19" s="23">
        <f>+'[2]bsgroup'!$P$18</f>
        <v>37415.94359174031</v>
      </c>
      <c r="C19" s="212" t="s">
        <v>119</v>
      </c>
      <c r="D19" s="213"/>
    </row>
    <row r="20" spans="1:4" ht="15.75">
      <c r="A20" s="18" t="s">
        <v>26</v>
      </c>
      <c r="B20" s="23">
        <f>+'[2]bsgroup'!$P$19</f>
        <v>26822.64012</v>
      </c>
      <c r="C20" s="212" t="s">
        <v>119</v>
      </c>
      <c r="D20" s="213"/>
    </row>
    <row r="21" spans="1:4" ht="15.75">
      <c r="A21" s="18" t="s">
        <v>27</v>
      </c>
      <c r="B21" s="23">
        <f>+'[2]bsgroup'!$P$20</f>
        <v>29422.89472</v>
      </c>
      <c r="C21" s="212" t="s">
        <v>119</v>
      </c>
      <c r="D21" s="213"/>
    </row>
    <row r="22" spans="1:4" ht="15.75">
      <c r="A22" s="18" t="s">
        <v>55</v>
      </c>
      <c r="B22" s="23">
        <v>0</v>
      </c>
      <c r="C22" s="212" t="s">
        <v>119</v>
      </c>
      <c r="D22" s="213"/>
    </row>
    <row r="23" spans="1:4" ht="15.75">
      <c r="A23" s="18" t="s">
        <v>28</v>
      </c>
      <c r="B23" s="23">
        <f>+'[2]bsgroup'!$P$25</f>
        <v>3281.34487</v>
      </c>
      <c r="C23" s="212" t="s">
        <v>119</v>
      </c>
      <c r="D23" s="213"/>
    </row>
    <row r="24" spans="1:4" ht="15.75">
      <c r="A24" s="18"/>
      <c r="B24" s="25">
        <f>SUM(B19:B23)</f>
        <v>96942.82330174031</v>
      </c>
      <c r="C24" s="221">
        <f>SUM(D19:D23)</f>
        <v>0</v>
      </c>
      <c r="D24" s="222"/>
    </row>
    <row r="25" spans="1:4" ht="15.75">
      <c r="A25" s="17" t="s">
        <v>29</v>
      </c>
      <c r="B25" s="23"/>
      <c r="C25" s="212"/>
      <c r="D25" s="213"/>
    </row>
    <row r="26" spans="1:4" ht="15.75">
      <c r="A26" s="18" t="s">
        <v>30</v>
      </c>
      <c r="B26" s="23">
        <f>+'[2]bsgroup'!$P$28</f>
        <v>12284.00771</v>
      </c>
      <c r="C26" s="212" t="s">
        <v>119</v>
      </c>
      <c r="D26" s="213"/>
    </row>
    <row r="27" spans="1:4" ht="15.75">
      <c r="A27" s="18" t="s">
        <v>56</v>
      </c>
      <c r="B27" s="23">
        <f>+'[2]bsgroup'!$P$29</f>
        <v>8346.81283</v>
      </c>
      <c r="C27" s="212" t="s">
        <v>119</v>
      </c>
      <c r="D27" s="213"/>
    </row>
    <row r="28" spans="1:4" ht="15.75">
      <c r="A28" s="18" t="s">
        <v>31</v>
      </c>
      <c r="B28" s="23">
        <f>+'[2]bsgroup'!$P$35</f>
        <v>3113.29888</v>
      </c>
      <c r="C28" s="212" t="s">
        <v>119</v>
      </c>
      <c r="D28" s="213"/>
    </row>
    <row r="29" spans="1:4" ht="15.75">
      <c r="A29" s="18" t="s">
        <v>57</v>
      </c>
      <c r="B29" s="23">
        <f>+'[2]bsgroup'!$P$34</f>
        <v>3563.58795</v>
      </c>
      <c r="C29" s="212" t="s">
        <v>119</v>
      </c>
      <c r="D29" s="213"/>
    </row>
    <row r="30" spans="1:4" ht="15.75">
      <c r="A30" s="18" t="s">
        <v>58</v>
      </c>
      <c r="B30" s="23">
        <f>+'[2]bsgroup'!$P$33</f>
        <v>38517.444</v>
      </c>
      <c r="C30" s="212" t="s">
        <v>119</v>
      </c>
      <c r="D30" s="213"/>
    </row>
    <row r="31" spans="1:4" ht="15.75">
      <c r="A31" s="18" t="s">
        <v>59</v>
      </c>
      <c r="B31" s="23">
        <f>+'[2]bsgroup'!$P$36</f>
        <v>13931.01493</v>
      </c>
      <c r="C31" s="212" t="s">
        <v>119</v>
      </c>
      <c r="D31" s="213"/>
    </row>
    <row r="32" spans="1:4" ht="15.75">
      <c r="A32" s="18" t="s">
        <v>60</v>
      </c>
      <c r="B32" s="23">
        <f>+'[2]bsgroup'!$P$37</f>
        <v>1623.541</v>
      </c>
      <c r="C32" s="212" t="s">
        <v>119</v>
      </c>
      <c r="D32" s="213"/>
    </row>
    <row r="33" spans="1:4" ht="15.75">
      <c r="A33" s="18"/>
      <c r="B33" s="25">
        <f>SUM(B26:B32)</f>
        <v>81379.70730000001</v>
      </c>
      <c r="C33" s="195">
        <f>SUM(D26:D32)</f>
        <v>0</v>
      </c>
      <c r="D33" s="193"/>
    </row>
    <row r="34" spans="1:4" ht="15.75">
      <c r="A34" s="18"/>
      <c r="B34" s="23"/>
      <c r="C34" s="204"/>
      <c r="D34" s="205"/>
    </row>
    <row r="35" spans="1:4" ht="15.75">
      <c r="A35" s="17" t="s">
        <v>205</v>
      </c>
      <c r="B35" s="23">
        <f>B24-B33</f>
        <v>15563.116001740302</v>
      </c>
      <c r="C35" s="202">
        <f>C24-C33</f>
        <v>0</v>
      </c>
      <c r="D35" s="203"/>
    </row>
    <row r="36" spans="1:4" ht="15.75">
      <c r="A36" s="17"/>
      <c r="B36" s="23"/>
      <c r="C36" s="202"/>
      <c r="D36" s="203"/>
    </row>
    <row r="37" spans="1:4" ht="15.75">
      <c r="A37" s="17" t="s">
        <v>33</v>
      </c>
      <c r="B37" s="23"/>
      <c r="C37" s="225"/>
      <c r="D37" s="196"/>
    </row>
    <row r="38" spans="1:4" ht="15.75">
      <c r="A38" s="18" t="s">
        <v>31</v>
      </c>
      <c r="B38" s="23">
        <f>+'[2]bsgroup'!$P$45</f>
        <v>9514.487560000001</v>
      </c>
      <c r="C38" s="212" t="s">
        <v>119</v>
      </c>
      <c r="D38" s="213"/>
    </row>
    <row r="39" spans="1:4" ht="15.75">
      <c r="A39" s="18" t="s">
        <v>57</v>
      </c>
      <c r="B39" s="23">
        <f>+'[2]bsgroup'!$P$44</f>
        <v>11223.65401</v>
      </c>
      <c r="C39" s="212" t="s">
        <v>119</v>
      </c>
      <c r="D39" s="213"/>
    </row>
    <row r="40" spans="1:4" ht="15.75">
      <c r="A40" s="18" t="s">
        <v>61</v>
      </c>
      <c r="B40" s="23">
        <f>+'[2]bsgroup'!$P$43</f>
        <v>6107.227078487286</v>
      </c>
      <c r="C40" s="212" t="s">
        <v>119</v>
      </c>
      <c r="D40" s="213"/>
    </row>
    <row r="41" spans="1:4" ht="15.75">
      <c r="A41" s="18"/>
      <c r="B41" s="25">
        <f>SUM(B38:B40)</f>
        <v>26845.368648487285</v>
      </c>
      <c r="C41" s="195">
        <f>SUM(D38:D40)</f>
        <v>0</v>
      </c>
      <c r="D41" s="193"/>
    </row>
    <row r="42" spans="1:4" ht="15.75">
      <c r="A42" s="18"/>
      <c r="B42" s="23"/>
      <c r="C42" s="206"/>
      <c r="D42" s="207"/>
    </row>
    <row r="43" spans="1:4" s="1" customFormat="1" ht="16.5" thickBot="1">
      <c r="A43" s="17"/>
      <c r="B43" s="26">
        <f>B17+B35-B41</f>
        <v>95445.24402991968</v>
      </c>
      <c r="C43" s="197">
        <f>C17+C35-C41</f>
        <v>0</v>
      </c>
      <c r="D43" s="198"/>
    </row>
    <row r="44" spans="1:5" ht="16.5" thickTop="1">
      <c r="A44" s="18" t="s">
        <v>34</v>
      </c>
      <c r="B44" s="23"/>
      <c r="C44" s="225"/>
      <c r="D44" s="196"/>
      <c r="E44" s="11"/>
    </row>
    <row r="45" spans="1:4" ht="15.75">
      <c r="A45" s="17" t="s">
        <v>35</v>
      </c>
      <c r="B45" s="23"/>
      <c r="C45" s="225"/>
      <c r="D45" s="196"/>
    </row>
    <row r="46" spans="1:4" ht="15.75">
      <c r="A46" s="18" t="s">
        <v>36</v>
      </c>
      <c r="B46" s="23">
        <f>+'[2]bsgroup'!$P$54</f>
        <v>47630</v>
      </c>
      <c r="C46" s="212" t="s">
        <v>119</v>
      </c>
      <c r="D46" s="213"/>
    </row>
    <row r="47" spans="1:4" ht="15.75">
      <c r="A47" s="18" t="s">
        <v>121</v>
      </c>
      <c r="B47" s="23">
        <f>+'[2]bsgroup'!$P$56+'[2]bsgroup'!$P$57+'[2]bsgroup'!$P$58</f>
        <v>9760.214259683062</v>
      </c>
      <c r="C47" s="212" t="s">
        <v>119</v>
      </c>
      <c r="D47" s="213"/>
    </row>
    <row r="48" spans="1:4" ht="15.75">
      <c r="A48" s="18" t="s">
        <v>37</v>
      </c>
      <c r="B48" s="23">
        <f>+'[2]bsgroup'!$P$55</f>
        <v>16128</v>
      </c>
      <c r="C48" s="212" t="s">
        <v>119</v>
      </c>
      <c r="D48" s="213"/>
    </row>
    <row r="49" spans="1:4" ht="15.75">
      <c r="A49" s="18" t="s">
        <v>38</v>
      </c>
      <c r="B49" s="24">
        <f>+'[2]bsgroup'!$P$59</f>
        <v>12539.803255019495</v>
      </c>
      <c r="C49" s="199" t="s">
        <v>119</v>
      </c>
      <c r="D49" s="200"/>
    </row>
    <row r="50" spans="1:4" ht="15.75">
      <c r="A50" s="118" t="s">
        <v>122</v>
      </c>
      <c r="B50" s="23">
        <f>SUM(B46:B49)</f>
        <v>86058.01751470256</v>
      </c>
      <c r="C50" s="212" t="s">
        <v>119</v>
      </c>
      <c r="D50" s="213"/>
    </row>
    <row r="51" spans="1:4" ht="15.75">
      <c r="A51" s="18" t="s">
        <v>91</v>
      </c>
      <c r="B51" s="23">
        <f>+'[2]bsgroup'!$P$61</f>
        <v>9387.226545217132</v>
      </c>
      <c r="C51" s="212" t="s">
        <v>119</v>
      </c>
      <c r="D51" s="213"/>
    </row>
    <row r="52" spans="1:4" s="1" customFormat="1" ht="16.5" thickBot="1">
      <c r="A52" s="17"/>
      <c r="B52" s="26">
        <f>SUM(B50:B51)</f>
        <v>95445.24405991969</v>
      </c>
      <c r="C52" s="197">
        <f>SUM(D46:D49)</f>
        <v>0</v>
      </c>
      <c r="D52" s="198"/>
    </row>
    <row r="53" spans="1:4" ht="16.5" customHeight="1" thickTop="1">
      <c r="A53" s="18"/>
      <c r="B53" s="23"/>
      <c r="C53" s="225"/>
      <c r="D53" s="196"/>
    </row>
    <row r="54" spans="1:4" s="1" customFormat="1" ht="16.5" thickBot="1">
      <c r="A54" s="84" t="s">
        <v>39</v>
      </c>
      <c r="B54" s="141">
        <f>+'[2]bsgroup'!$P$70*100</f>
        <v>75.27846831272575</v>
      </c>
      <c r="C54" s="223" t="s">
        <v>119</v>
      </c>
      <c r="D54" s="224"/>
    </row>
    <row r="55" spans="1:4" ht="15.75">
      <c r="A55" s="214"/>
      <c r="B55" s="214"/>
      <c r="C55" s="214"/>
      <c r="D55" s="214"/>
    </row>
    <row r="56" spans="1:4" s="9" customFormat="1" ht="36.75" customHeight="1">
      <c r="A56" s="218" t="s">
        <v>186</v>
      </c>
      <c r="B56" s="218"/>
      <c r="C56" s="218"/>
      <c r="D56" s="218"/>
    </row>
  </sheetData>
  <sheetProtection selectLockedCells="1" selectUnlockedCells="1"/>
  <mergeCells count="54">
    <mergeCell ref="C9:D9"/>
    <mergeCell ref="C39:D39"/>
    <mergeCell ref="C38:D38"/>
    <mergeCell ref="C37:D37"/>
    <mergeCell ref="C12:D12"/>
    <mergeCell ref="C26:D26"/>
    <mergeCell ref="C35:D35"/>
    <mergeCell ref="C33:D33"/>
    <mergeCell ref="C32:D32"/>
    <mergeCell ref="C20:D20"/>
    <mergeCell ref="C44:D44"/>
    <mergeCell ref="C43:D43"/>
    <mergeCell ref="C41:D41"/>
    <mergeCell ref="C40:D40"/>
    <mergeCell ref="C48:D48"/>
    <mergeCell ref="C47:D47"/>
    <mergeCell ref="C46:D46"/>
    <mergeCell ref="C45:D45"/>
    <mergeCell ref="C54:D54"/>
    <mergeCell ref="C53:D53"/>
    <mergeCell ref="C52:D52"/>
    <mergeCell ref="C49:D49"/>
    <mergeCell ref="C50:D50"/>
    <mergeCell ref="C51:D51"/>
    <mergeCell ref="C31:D31"/>
    <mergeCell ref="C30:D30"/>
    <mergeCell ref="C29:D29"/>
    <mergeCell ref="C28:D28"/>
    <mergeCell ref="C15:D15"/>
    <mergeCell ref="C14:D14"/>
    <mergeCell ref="C19:D19"/>
    <mergeCell ref="C18:D18"/>
    <mergeCell ref="C17:D17"/>
    <mergeCell ref="C16:D16"/>
    <mergeCell ref="A55:D55"/>
    <mergeCell ref="A9:A13"/>
    <mergeCell ref="A56:D56"/>
    <mergeCell ref="C13:D13"/>
    <mergeCell ref="C25:D25"/>
    <mergeCell ref="C24:D24"/>
    <mergeCell ref="C23:D23"/>
    <mergeCell ref="C22:D22"/>
    <mergeCell ref="C21:D21"/>
    <mergeCell ref="C10:D10"/>
    <mergeCell ref="A1:D4"/>
    <mergeCell ref="C36:D36"/>
    <mergeCell ref="C34:D34"/>
    <mergeCell ref="C42:D42"/>
    <mergeCell ref="C11:D11"/>
    <mergeCell ref="A8:D8"/>
    <mergeCell ref="A6:D6"/>
    <mergeCell ref="A7:D7"/>
    <mergeCell ref="A5:D5"/>
    <mergeCell ref="C27:D27"/>
  </mergeCells>
  <printOptions horizontalCentered="1"/>
  <pageMargins left="0.75" right="0.5" top="0.5" bottom="0.5" header="0" footer="0"/>
  <pageSetup fitToHeight="1" fitToWidth="1" horizontalDpi="600" verticalDpi="600" orientation="portrait"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30"/>
  <sheetViews>
    <sheetView workbookViewId="0" topLeftCell="A13">
      <selection activeCell="A21" sqref="A21"/>
    </sheetView>
  </sheetViews>
  <sheetFormatPr defaultColWidth="9.140625" defaultRowHeight="12.75"/>
  <cols>
    <col min="1" max="1" width="60.7109375" style="2" customWidth="1"/>
    <col min="2" max="5" width="13.7109375" style="3" customWidth="1"/>
    <col min="6" max="16384" width="9.140625" style="2" customWidth="1"/>
  </cols>
  <sheetData>
    <row r="1" spans="1:5" ht="15.75">
      <c r="A1" s="201"/>
      <c r="B1" s="201"/>
      <c r="C1" s="201"/>
      <c r="D1" s="201"/>
      <c r="E1" s="201"/>
    </row>
    <row r="2" spans="1:5" ht="15.75">
      <c r="A2" s="201"/>
      <c r="B2" s="201"/>
      <c r="C2" s="201"/>
      <c r="D2" s="201"/>
      <c r="E2" s="201"/>
    </row>
    <row r="3" spans="1:5" ht="15.75">
      <c r="A3" s="201"/>
      <c r="B3" s="201"/>
      <c r="C3" s="201"/>
      <c r="D3" s="201"/>
      <c r="E3" s="201"/>
    </row>
    <row r="4" spans="1:5" ht="15.75">
      <c r="A4" s="201"/>
      <c r="B4" s="201"/>
      <c r="C4" s="201"/>
      <c r="D4" s="201"/>
      <c r="E4" s="201"/>
    </row>
    <row r="5" spans="1:5" ht="20.25">
      <c r="A5" s="211" t="s">
        <v>72</v>
      </c>
      <c r="B5" s="211"/>
      <c r="C5" s="211"/>
      <c r="D5" s="211"/>
      <c r="E5" s="211"/>
    </row>
    <row r="6" spans="1:5" ht="16.5" customHeight="1">
      <c r="A6" s="210" t="s">
        <v>104</v>
      </c>
      <c r="B6" s="210"/>
      <c r="C6" s="210"/>
      <c r="D6" s="210"/>
      <c r="E6" s="210"/>
    </row>
    <row r="7" spans="1:5" ht="16.5" customHeight="1">
      <c r="A7" s="211" t="str">
        <f>'BS'!$A$7</f>
        <v>for the third financial quarter ended 31March 2005</v>
      </c>
      <c r="B7" s="211"/>
      <c r="C7" s="211"/>
      <c r="D7" s="211"/>
      <c r="E7" s="211"/>
    </row>
    <row r="8" spans="1:5" ht="16.5" thickBot="1">
      <c r="A8" s="201"/>
      <c r="B8" s="201"/>
      <c r="C8" s="201"/>
      <c r="D8" s="201"/>
      <c r="E8" s="201"/>
    </row>
    <row r="9" spans="1:5" s="1" customFormat="1" ht="15" customHeight="1">
      <c r="A9" s="192"/>
      <c r="B9" s="229" t="s">
        <v>105</v>
      </c>
      <c r="C9" s="230"/>
      <c r="D9" s="229" t="s">
        <v>106</v>
      </c>
      <c r="E9" s="230"/>
    </row>
    <row r="10" spans="1:5" s="1" customFormat="1" ht="18" customHeight="1">
      <c r="A10" s="226"/>
      <c r="B10" s="231" t="s">
        <v>65</v>
      </c>
      <c r="C10" s="232"/>
      <c r="D10" s="237" t="s">
        <v>159</v>
      </c>
      <c r="E10" s="238"/>
    </row>
    <row r="11" spans="1:5" s="1" customFormat="1" ht="19.5" customHeight="1" thickBot="1">
      <c r="A11" s="226"/>
      <c r="B11" s="233" t="s">
        <v>158</v>
      </c>
      <c r="C11" s="234"/>
      <c r="D11" s="235" t="str">
        <f>+B11</f>
        <v>31 March</v>
      </c>
      <c r="E11" s="236"/>
    </row>
    <row r="12" spans="1:5" s="1" customFormat="1" ht="15.75">
      <c r="A12" s="226"/>
      <c r="B12" s="159">
        <v>2005</v>
      </c>
      <c r="C12" s="160">
        <v>2004</v>
      </c>
      <c r="D12" s="161">
        <f>+B12</f>
        <v>2005</v>
      </c>
      <c r="E12" s="162">
        <f>+C12</f>
        <v>2004</v>
      </c>
    </row>
    <row r="13" spans="1:5" s="1" customFormat="1" ht="16.5" thickBot="1">
      <c r="A13" s="227"/>
      <c r="B13" s="33" t="s">
        <v>112</v>
      </c>
      <c r="C13" s="34" t="s">
        <v>112</v>
      </c>
      <c r="D13" s="35" t="s">
        <v>112</v>
      </c>
      <c r="E13" s="34" t="s">
        <v>112</v>
      </c>
    </row>
    <row r="14" spans="1:5" s="1" customFormat="1" ht="21.75" customHeight="1">
      <c r="A14" s="190" t="s">
        <v>42</v>
      </c>
      <c r="B14" s="184">
        <f>'[2]qtr plgroup'!$P$8</f>
        <v>33338</v>
      </c>
      <c r="C14" s="185" t="s">
        <v>119</v>
      </c>
      <c r="D14" s="19">
        <f>+'[2]plgroup'!$P$8</f>
        <v>74578</v>
      </c>
      <c r="E14" s="185" t="s">
        <v>119</v>
      </c>
    </row>
    <row r="15" spans="1:5" ht="21.75" customHeight="1">
      <c r="A15" s="18" t="s">
        <v>43</v>
      </c>
      <c r="B15" s="97">
        <f>-'[2]qtr plgroup'!$P$10</f>
        <v>-123</v>
      </c>
      <c r="C15" s="186" t="s">
        <v>119</v>
      </c>
      <c r="D15" s="13">
        <f>+'[2]plgroup'!$P$10</f>
        <v>734</v>
      </c>
      <c r="E15" s="186" t="s">
        <v>119</v>
      </c>
    </row>
    <row r="16" spans="1:5" ht="21.75" customHeight="1">
      <c r="A16" s="18" t="s">
        <v>87</v>
      </c>
      <c r="B16" s="98">
        <v>-27199</v>
      </c>
      <c r="C16" s="187" t="s">
        <v>119</v>
      </c>
      <c r="D16" s="14">
        <v>-60435</v>
      </c>
      <c r="E16" s="187" t="s">
        <v>119</v>
      </c>
    </row>
    <row r="17" spans="1:5" s="1" customFormat="1" ht="21.75" customHeight="1">
      <c r="A17" s="17" t="s">
        <v>44</v>
      </c>
      <c r="B17" s="12">
        <f>SUM(B14:B16)</f>
        <v>6016</v>
      </c>
      <c r="C17" s="21">
        <f>SUM(C14:C16)</f>
        <v>0</v>
      </c>
      <c r="D17" s="12">
        <f>SUM(D14:D16)</f>
        <v>14877</v>
      </c>
      <c r="E17" s="21">
        <f>SUM(E14:E16)</f>
        <v>0</v>
      </c>
    </row>
    <row r="18" spans="1:5" s="1" customFormat="1" ht="21.75" customHeight="1">
      <c r="A18" s="18" t="s">
        <v>89</v>
      </c>
      <c r="B18" s="143">
        <f>+'[2]qtr plgroup'!$P$23+'[2]qtr plgroup'!$P$25</f>
        <v>-1714</v>
      </c>
      <c r="C18" s="186" t="s">
        <v>119</v>
      </c>
      <c r="D18" s="143">
        <f>+'[2]plgroup'!$P$23+'[2]plgroup'!$P$25</f>
        <v>-3376</v>
      </c>
      <c r="E18" s="186" t="s">
        <v>119</v>
      </c>
    </row>
    <row r="19" spans="1:6" ht="21.75" customHeight="1">
      <c r="A19" s="18" t="s">
        <v>88</v>
      </c>
      <c r="B19" s="14">
        <f>+'[2]qtr plgroup'!$P$52</f>
        <v>-991</v>
      </c>
      <c r="C19" s="187" t="s">
        <v>119</v>
      </c>
      <c r="D19" s="14">
        <f>+'[2]plgroup'!$P$52</f>
        <v>-2122</v>
      </c>
      <c r="E19" s="187" t="s">
        <v>119</v>
      </c>
      <c r="F19" s="11"/>
    </row>
    <row r="20" spans="1:5" s="1" customFormat="1" ht="21.75" customHeight="1">
      <c r="A20" s="17" t="s">
        <v>62</v>
      </c>
      <c r="B20" s="12">
        <f>SUM(B17:B19)</f>
        <v>3311</v>
      </c>
      <c r="C20" s="21">
        <f>SUM(C17:C19)</f>
        <v>0</v>
      </c>
      <c r="D20" s="12">
        <f>SUM(D17:D19)</f>
        <v>9379</v>
      </c>
      <c r="E20" s="21">
        <f>SUM(E17:E19)</f>
        <v>0</v>
      </c>
    </row>
    <row r="21" spans="1:5" ht="21.75" customHeight="1">
      <c r="A21" s="18" t="s">
        <v>32</v>
      </c>
      <c r="B21" s="14">
        <f>+'[2]qtr plgroup'!$P$56</f>
        <v>-244</v>
      </c>
      <c r="C21" s="187" t="s">
        <v>119</v>
      </c>
      <c r="D21" s="14">
        <f>+'[2]plgroup'!$P$56</f>
        <v>-1148</v>
      </c>
      <c r="E21" s="187" t="s">
        <v>119</v>
      </c>
    </row>
    <row r="22" spans="1:5" s="1" customFormat="1" ht="21.75" customHeight="1">
      <c r="A22" s="17" t="s">
        <v>90</v>
      </c>
      <c r="B22" s="12">
        <f>B20+B21</f>
        <v>3067</v>
      </c>
      <c r="C22" s="21" t="s">
        <v>120</v>
      </c>
      <c r="D22" s="12">
        <f>D20+D21</f>
        <v>8231</v>
      </c>
      <c r="E22" s="21" t="s">
        <v>120</v>
      </c>
    </row>
    <row r="23" spans="1:5" ht="21.75" customHeight="1">
      <c r="A23" s="18" t="s">
        <v>91</v>
      </c>
      <c r="B23" s="13">
        <f>+'[2]qtr plgroup'!$P$60</f>
        <v>-621</v>
      </c>
      <c r="C23" s="186" t="s">
        <v>119</v>
      </c>
      <c r="D23" s="13">
        <f>+'[2]plgroup'!$P$60</f>
        <v>-788</v>
      </c>
      <c r="E23" s="186" t="s">
        <v>119</v>
      </c>
    </row>
    <row r="24" spans="1:5" s="1" customFormat="1" ht="21.75" customHeight="1" thickBot="1">
      <c r="A24" s="17" t="s">
        <v>48</v>
      </c>
      <c r="B24" s="15">
        <f>B22+B23</f>
        <v>2446</v>
      </c>
      <c r="C24" s="22" t="s">
        <v>120</v>
      </c>
      <c r="D24" s="15">
        <f>D22+D23</f>
        <v>7443</v>
      </c>
      <c r="E24" s="22" t="s">
        <v>120</v>
      </c>
    </row>
    <row r="25" spans="1:5" ht="16.5" thickTop="1">
      <c r="A25" s="18"/>
      <c r="B25" s="13"/>
      <c r="C25" s="20"/>
      <c r="D25" s="13"/>
      <c r="E25" s="20"/>
    </row>
    <row r="26" spans="1:5" s="1" customFormat="1" ht="14.25" customHeight="1">
      <c r="A26" s="17" t="s">
        <v>45</v>
      </c>
      <c r="B26" s="12"/>
      <c r="C26" s="21"/>
      <c r="D26" s="12"/>
      <c r="E26" s="21"/>
    </row>
    <row r="27" spans="1:5" ht="15.75">
      <c r="A27" s="16" t="s">
        <v>151</v>
      </c>
      <c r="B27" s="188">
        <f>+Notes!C183</f>
        <v>2.57</v>
      </c>
      <c r="C27" s="21" t="s">
        <v>119</v>
      </c>
      <c r="D27" s="189">
        <f>+Notes!E183</f>
        <v>7.81</v>
      </c>
      <c r="E27" s="21" t="s">
        <v>119</v>
      </c>
    </row>
    <row r="28" spans="1:5" ht="21.75" customHeight="1" thickBot="1">
      <c r="A28" s="120"/>
      <c r="B28" s="121"/>
      <c r="C28" s="122"/>
      <c r="D28" s="121"/>
      <c r="E28" s="122"/>
    </row>
    <row r="29" spans="1:5" ht="15.75">
      <c r="A29" s="228"/>
      <c r="B29" s="228"/>
      <c r="C29" s="228"/>
      <c r="D29" s="228"/>
      <c r="E29" s="228"/>
    </row>
    <row r="30" spans="1:5" s="9" customFormat="1" ht="41.25" customHeight="1">
      <c r="A30" s="218" t="s">
        <v>185</v>
      </c>
      <c r="B30" s="218"/>
      <c r="C30" s="218"/>
      <c r="D30" s="218"/>
      <c r="E30" s="218"/>
    </row>
  </sheetData>
  <sheetProtection selectLockedCells="1" selectUnlockedCells="1"/>
  <mergeCells count="14">
    <mergeCell ref="A6:E6"/>
    <mergeCell ref="A5:E5"/>
    <mergeCell ref="D10:E10"/>
    <mergeCell ref="D9:E9"/>
    <mergeCell ref="A30:E30"/>
    <mergeCell ref="A9:A13"/>
    <mergeCell ref="A29:E29"/>
    <mergeCell ref="A1:E4"/>
    <mergeCell ref="A8:E8"/>
    <mergeCell ref="A7:E7"/>
    <mergeCell ref="B9:C9"/>
    <mergeCell ref="B10:C10"/>
    <mergeCell ref="B11:C11"/>
    <mergeCell ref="D11:E11"/>
  </mergeCells>
  <printOptions horizontalCentered="1"/>
  <pageMargins left="0.75" right="0.5" top="0.75" bottom="0.5" header="0" footer="0"/>
  <pageSetup fitToHeight="1" fitToWidth="1" horizontalDpi="600" verticalDpi="600" orientation="portrait"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557"/>
  <sheetViews>
    <sheetView zoomScale="90" zoomScaleNormal="90" workbookViewId="0" topLeftCell="A25">
      <selection activeCell="B30" sqref="B30"/>
    </sheetView>
  </sheetViews>
  <sheetFormatPr defaultColWidth="9.140625" defaultRowHeight="12.75"/>
  <cols>
    <col min="1" max="1" width="1.7109375" style="2" customWidth="1"/>
    <col min="2" max="2" width="33.7109375" style="2" customWidth="1"/>
    <col min="3" max="9" width="15.7109375" style="2" customWidth="1"/>
    <col min="10" max="10" width="9.140625" style="2" customWidth="1"/>
    <col min="11" max="11" width="15.7109375" style="2" customWidth="1"/>
    <col min="12" max="16384" width="9.140625" style="2" customWidth="1"/>
  </cols>
  <sheetData>
    <row r="1" spans="1:9" ht="15.75">
      <c r="A1" s="201"/>
      <c r="B1" s="201"/>
      <c r="C1" s="201"/>
      <c r="D1" s="201"/>
      <c r="E1" s="201"/>
      <c r="F1" s="201"/>
      <c r="G1" s="201"/>
      <c r="H1" s="201"/>
      <c r="I1" s="201"/>
    </row>
    <row r="2" spans="1:9" ht="15.75">
      <c r="A2" s="201"/>
      <c r="B2" s="201"/>
      <c r="C2" s="201"/>
      <c r="D2" s="201"/>
      <c r="E2" s="201"/>
      <c r="F2" s="201"/>
      <c r="G2" s="201"/>
      <c r="H2" s="201"/>
      <c r="I2" s="201"/>
    </row>
    <row r="3" spans="1:9" ht="15.75">
      <c r="A3" s="201"/>
      <c r="B3" s="201"/>
      <c r="C3" s="201"/>
      <c r="D3" s="201"/>
      <c r="E3" s="201"/>
      <c r="F3" s="201"/>
      <c r="G3" s="201"/>
      <c r="H3" s="201"/>
      <c r="I3" s="201"/>
    </row>
    <row r="4" spans="1:9" ht="15.75">
      <c r="A4" s="201"/>
      <c r="B4" s="201"/>
      <c r="C4" s="201"/>
      <c r="D4" s="201"/>
      <c r="E4" s="201"/>
      <c r="F4" s="201"/>
      <c r="G4" s="201"/>
      <c r="H4" s="201"/>
      <c r="I4" s="201"/>
    </row>
    <row r="5" spans="1:9" ht="20.25">
      <c r="A5" s="211" t="s">
        <v>72</v>
      </c>
      <c r="B5" s="211"/>
      <c r="C5" s="211"/>
      <c r="D5" s="211"/>
      <c r="E5" s="211"/>
      <c r="F5" s="211"/>
      <c r="G5" s="211"/>
      <c r="H5" s="211"/>
      <c r="I5" s="211"/>
    </row>
    <row r="6" spans="1:9" ht="16.5" customHeight="1">
      <c r="A6" s="249" t="s">
        <v>107</v>
      </c>
      <c r="B6" s="249"/>
      <c r="C6" s="249"/>
      <c r="D6" s="249"/>
      <c r="E6" s="249"/>
      <c r="F6" s="249"/>
      <c r="G6" s="249"/>
      <c r="H6" s="249"/>
      <c r="I6" s="249"/>
    </row>
    <row r="7" spans="1:9" ht="16.5" customHeight="1">
      <c r="A7" s="256" t="str">
        <f>'BS'!$A$7</f>
        <v>for the third financial quarter ended 31March 2005</v>
      </c>
      <c r="B7" s="256"/>
      <c r="C7" s="256"/>
      <c r="D7" s="256"/>
      <c r="E7" s="256"/>
      <c r="F7" s="256"/>
      <c r="G7" s="256"/>
      <c r="H7" s="256"/>
      <c r="I7" s="256"/>
    </row>
    <row r="8" spans="1:9" ht="16.5" thickBot="1">
      <c r="A8" s="201"/>
      <c r="B8" s="201"/>
      <c r="C8" s="201"/>
      <c r="D8" s="201"/>
      <c r="E8" s="201"/>
      <c r="F8" s="201"/>
      <c r="G8" s="201"/>
      <c r="H8" s="201"/>
      <c r="I8" s="201"/>
    </row>
    <row r="9" spans="1:9" s="1" customFormat="1" ht="15" customHeight="1">
      <c r="A9" s="250" t="s">
        <v>124</v>
      </c>
      <c r="B9" s="251"/>
      <c r="C9" s="229" t="s">
        <v>125</v>
      </c>
      <c r="D9" s="230"/>
      <c r="E9" s="257" t="s">
        <v>71</v>
      </c>
      <c r="F9" s="258"/>
      <c r="G9" s="259"/>
      <c r="H9" s="266" t="s">
        <v>46</v>
      </c>
      <c r="I9" s="243" t="s">
        <v>47</v>
      </c>
    </row>
    <row r="10" spans="1:9" s="1" customFormat="1" ht="15.75">
      <c r="A10" s="252"/>
      <c r="B10" s="253"/>
      <c r="C10" s="245"/>
      <c r="D10" s="246"/>
      <c r="E10" s="260"/>
      <c r="F10" s="261"/>
      <c r="G10" s="262"/>
      <c r="H10" s="267"/>
      <c r="I10" s="244"/>
    </row>
    <row r="11" spans="1:9" s="1" customFormat="1" ht="16.5" thickBot="1">
      <c r="A11" s="252"/>
      <c r="B11" s="253"/>
      <c r="C11" s="247"/>
      <c r="D11" s="248"/>
      <c r="E11" s="263"/>
      <c r="F11" s="264"/>
      <c r="G11" s="265"/>
      <c r="H11" s="268"/>
      <c r="I11" s="244"/>
    </row>
    <row r="12" spans="1:9" s="1" customFormat="1" ht="31.5">
      <c r="A12" s="252"/>
      <c r="B12" s="253"/>
      <c r="C12" s="31" t="s">
        <v>67</v>
      </c>
      <c r="D12" s="32" t="s">
        <v>123</v>
      </c>
      <c r="E12" s="31" t="s">
        <v>121</v>
      </c>
      <c r="F12" s="111" t="s">
        <v>130</v>
      </c>
      <c r="G12" s="32" t="s">
        <v>109</v>
      </c>
      <c r="H12" s="37" t="s">
        <v>108</v>
      </c>
      <c r="I12" s="38"/>
    </row>
    <row r="13" spans="1:9" s="1" customFormat="1" ht="15.75">
      <c r="A13" s="252"/>
      <c r="B13" s="253"/>
      <c r="C13" s="31" t="s">
        <v>68</v>
      </c>
      <c r="D13" s="32"/>
      <c r="E13" s="31"/>
      <c r="F13" s="109"/>
      <c r="G13" s="32" t="s">
        <v>69</v>
      </c>
      <c r="H13" s="37" t="s">
        <v>70</v>
      </c>
      <c r="I13" s="37"/>
    </row>
    <row r="14" spans="1:9" s="1" customFormat="1" ht="16.5" thickBot="1">
      <c r="A14" s="254"/>
      <c r="B14" s="255"/>
      <c r="C14" s="34" t="s">
        <v>112</v>
      </c>
      <c r="D14" s="34" t="s">
        <v>112</v>
      </c>
      <c r="E14" s="33" t="s">
        <v>112</v>
      </c>
      <c r="F14" s="33" t="s">
        <v>112</v>
      </c>
      <c r="G14" s="34" t="s">
        <v>112</v>
      </c>
      <c r="H14" s="36" t="s">
        <v>112</v>
      </c>
      <c r="I14" s="36" t="s">
        <v>112</v>
      </c>
    </row>
    <row r="15" spans="1:9" s="1" customFormat="1" ht="35.25" customHeight="1">
      <c r="A15" s="239" t="s">
        <v>126</v>
      </c>
      <c r="B15" s="240"/>
      <c r="C15" s="12">
        <v>3886</v>
      </c>
      <c r="D15" s="106">
        <v>3886</v>
      </c>
      <c r="E15" s="12">
        <f>+'[2]SEgroup'!$N$107/1000</f>
        <v>206.00093999999996</v>
      </c>
      <c r="F15" s="110"/>
      <c r="G15" s="21">
        <v>935</v>
      </c>
      <c r="H15" s="30">
        <f>+'[2]SEgroup'!$N$137/1000</f>
        <v>23813.999</v>
      </c>
      <c r="I15" s="30">
        <f>SUM(D15:H15)</f>
        <v>28840.99994</v>
      </c>
    </row>
    <row r="16" spans="1:9" ht="15.75">
      <c r="A16" s="18"/>
      <c r="B16" s="27"/>
      <c r="C16" s="13"/>
      <c r="D16" s="20"/>
      <c r="E16" s="12"/>
      <c r="F16" s="110"/>
      <c r="G16" s="20"/>
      <c r="H16" s="23"/>
      <c r="I16" s="23"/>
    </row>
    <row r="17" spans="1:9" ht="15.75">
      <c r="A17" s="18"/>
      <c r="B17" s="28"/>
      <c r="C17" s="13"/>
      <c r="D17" s="20"/>
      <c r="E17" s="12"/>
      <c r="F17" s="110"/>
      <c r="G17" s="20"/>
      <c r="H17" s="23"/>
      <c r="I17" s="23"/>
    </row>
    <row r="18" spans="1:11" ht="15.75">
      <c r="A18" s="18"/>
      <c r="C18" s="13"/>
      <c r="D18" s="20">
        <f>+C18*D13</f>
        <v>0</v>
      </c>
      <c r="E18" s="12"/>
      <c r="F18" s="110"/>
      <c r="G18" s="20"/>
      <c r="H18" s="23"/>
      <c r="I18" s="23"/>
      <c r="K18" s="112"/>
    </row>
    <row r="19" spans="1:11" ht="31.5">
      <c r="A19" s="18"/>
      <c r="B19" s="105" t="s">
        <v>127</v>
      </c>
      <c r="C19" s="13">
        <v>21135</v>
      </c>
      <c r="D19" s="20">
        <f>+C19*1</f>
        <v>21135</v>
      </c>
      <c r="E19" s="143">
        <f>+'[2]SEgroup'!$N$113/1000+1</f>
        <v>-1763.869</v>
      </c>
      <c r="F19" s="144"/>
      <c r="G19" s="20">
        <v>-8435</v>
      </c>
      <c r="H19" s="23">
        <f>+'[2]SEgroup'!$N$146/1000</f>
        <v>-10936.051</v>
      </c>
      <c r="I19" s="30">
        <f aca="true" t="shared" si="0" ref="I19:I31">SUM(D19:H19)</f>
        <v>0.08000000000174623</v>
      </c>
      <c r="K19" s="112"/>
    </row>
    <row r="20" spans="1:11" ht="8.25" customHeight="1">
      <c r="A20" s="18"/>
      <c r="B20" s="105"/>
      <c r="C20" s="13"/>
      <c r="D20" s="20"/>
      <c r="E20" s="143"/>
      <c r="F20" s="144"/>
      <c r="G20" s="20"/>
      <c r="H20" s="23"/>
      <c r="I20" s="30"/>
      <c r="K20" s="112"/>
    </row>
    <row r="21" spans="1:11" ht="47.25">
      <c r="A21" s="18"/>
      <c r="B21" s="105" t="s">
        <v>128</v>
      </c>
      <c r="C21" s="13">
        <v>16209</v>
      </c>
      <c r="D21" s="20">
        <f>+C21*1</f>
        <v>16209</v>
      </c>
      <c r="E21" s="143">
        <f>+'[2]SEgroup'!$N$110/1000-1</f>
        <v>4711.868</v>
      </c>
      <c r="F21" s="144">
        <f>+('[2]SEgroup'!$N$133+'[2]SEgroup'!$N$125)/1000</f>
        <v>6606.214319683062</v>
      </c>
      <c r="G21" s="20">
        <f>6617+883</f>
        <v>7500</v>
      </c>
      <c r="H21" s="23">
        <f>+'[2]SEgroup'!$N$140/1000</f>
        <v>138.561</v>
      </c>
      <c r="I21" s="30">
        <f t="shared" si="0"/>
        <v>35165.64331968306</v>
      </c>
      <c r="K21" s="112"/>
    </row>
    <row r="22" spans="1:11" ht="9" customHeight="1">
      <c r="A22" s="18"/>
      <c r="B22" s="105"/>
      <c r="C22" s="13"/>
      <c r="D22" s="20"/>
      <c r="E22" s="143"/>
      <c r="F22" s="144"/>
      <c r="G22" s="20"/>
      <c r="H22" s="23"/>
      <c r="I22" s="30"/>
      <c r="K22" s="112"/>
    </row>
    <row r="23" spans="1:11" ht="63">
      <c r="A23" s="18"/>
      <c r="B23" s="105" t="s">
        <v>129</v>
      </c>
      <c r="C23" s="13">
        <f>SUM(C15:C21)</f>
        <v>41230</v>
      </c>
      <c r="D23" s="20">
        <v>0</v>
      </c>
      <c r="E23" s="12"/>
      <c r="F23" s="110"/>
      <c r="G23" s="20"/>
      <c r="H23" s="23"/>
      <c r="I23" s="30">
        <f t="shared" si="0"/>
        <v>0</v>
      </c>
      <c r="K23" s="112"/>
    </row>
    <row r="24" spans="1:11" ht="9.75" customHeight="1">
      <c r="A24" s="18"/>
      <c r="B24" s="105"/>
      <c r="C24" s="13"/>
      <c r="D24" s="20"/>
      <c r="E24" s="12"/>
      <c r="F24" s="110"/>
      <c r="G24" s="20"/>
      <c r="H24" s="23"/>
      <c r="I24" s="30"/>
      <c r="K24" s="112"/>
    </row>
    <row r="25" spans="1:11" ht="63">
      <c r="A25" s="18"/>
      <c r="B25" s="105" t="s">
        <v>203</v>
      </c>
      <c r="C25" s="13">
        <v>12800</v>
      </c>
      <c r="D25" s="20">
        <f>+'[2]SEgroup'!$H$88/1000</f>
        <v>6400</v>
      </c>
      <c r="E25" s="12"/>
      <c r="F25" s="110"/>
      <c r="G25" s="20">
        <f>+'[2]SEgroup'!$N$103/1000</f>
        <v>16128</v>
      </c>
      <c r="H25" s="23"/>
      <c r="I25" s="30">
        <f t="shared" si="0"/>
        <v>22528</v>
      </c>
      <c r="K25" s="112"/>
    </row>
    <row r="26" spans="1:11" ht="6.75" customHeight="1">
      <c r="A26" s="18"/>
      <c r="B26" s="105"/>
      <c r="C26" s="13"/>
      <c r="D26" s="20"/>
      <c r="E26" s="12"/>
      <c r="F26" s="110"/>
      <c r="G26" s="20"/>
      <c r="H26" s="23"/>
      <c r="I26" s="30"/>
      <c r="K26" s="112"/>
    </row>
    <row r="27" spans="1:11" ht="15.75">
      <c r="A27" s="18"/>
      <c r="B27" s="105" t="s">
        <v>132</v>
      </c>
      <c r="C27" s="13"/>
      <c r="D27" s="20"/>
      <c r="E27" s="12"/>
      <c r="F27" s="110"/>
      <c r="G27" s="20"/>
      <c r="H27" s="23">
        <f>+'[2]SEgroup'!$N$143/1000</f>
        <v>-8000</v>
      </c>
      <c r="I27" s="30">
        <f t="shared" si="0"/>
        <v>-8000</v>
      </c>
      <c r="K27" s="112"/>
    </row>
    <row r="28" spans="1:11" ht="7.5" customHeight="1">
      <c r="A28" s="18"/>
      <c r="B28" s="105"/>
      <c r="C28" s="13"/>
      <c r="D28" s="20"/>
      <c r="E28" s="12"/>
      <c r="F28" s="110"/>
      <c r="G28" s="20"/>
      <c r="H28" s="23"/>
      <c r="I28" s="30"/>
      <c r="K28" s="112"/>
    </row>
    <row r="29" spans="1:11" ht="15.75">
      <c r="A29" s="18"/>
      <c r="B29" s="105" t="s">
        <v>184</v>
      </c>
      <c r="C29" s="13"/>
      <c r="D29" s="20"/>
      <c r="E29" s="12"/>
      <c r="F29" s="110"/>
      <c r="G29" s="20"/>
      <c r="H29" s="23">
        <f>+'[2]SEgroup'!$N$148/1000</f>
        <v>80.058</v>
      </c>
      <c r="I29" s="30">
        <f t="shared" si="0"/>
        <v>80.058</v>
      </c>
      <c r="K29" s="112"/>
    </row>
    <row r="30" spans="1:11" ht="6.75" customHeight="1">
      <c r="A30" s="18"/>
      <c r="B30" s="105"/>
      <c r="C30" s="13"/>
      <c r="D30" s="20"/>
      <c r="E30" s="12"/>
      <c r="F30" s="110"/>
      <c r="G30" s="20"/>
      <c r="H30" s="23"/>
      <c r="I30" s="30"/>
      <c r="K30" s="112"/>
    </row>
    <row r="31" spans="1:11" ht="15.75">
      <c r="A31" s="18"/>
      <c r="B31" s="105" t="s">
        <v>131</v>
      </c>
      <c r="C31" s="13"/>
      <c r="D31" s="20"/>
      <c r="E31" s="12"/>
      <c r="F31" s="110"/>
      <c r="G31" s="20"/>
      <c r="H31" s="23">
        <f>+'[2]SEgroup'!$N$150/1000</f>
        <v>7443.2362678194795</v>
      </c>
      <c r="I31" s="30">
        <f t="shared" si="0"/>
        <v>7443.2362678194795</v>
      </c>
      <c r="K31" s="112"/>
    </row>
    <row r="32" spans="1:11" ht="15.75">
      <c r="A32" s="18"/>
      <c r="B32" s="105"/>
      <c r="C32" s="13"/>
      <c r="D32" s="142"/>
      <c r="E32" s="12"/>
      <c r="F32" s="145"/>
      <c r="G32" s="20"/>
      <c r="H32" s="23"/>
      <c r="I32" s="24"/>
      <c r="K32" s="112"/>
    </row>
    <row r="33" spans="1:11" ht="32.25" customHeight="1">
      <c r="A33" s="241" t="s">
        <v>183</v>
      </c>
      <c r="B33" s="242"/>
      <c r="C33" s="150">
        <f>SUM(C15:C32)</f>
        <v>95260</v>
      </c>
      <c r="D33" s="151">
        <f>SUM(D15:D25)</f>
        <v>47630</v>
      </c>
      <c r="E33" s="152">
        <f>SUM(E15:E32)</f>
        <v>3153.9999400000006</v>
      </c>
      <c r="F33" s="151">
        <f>SUM(F15:F32)</f>
        <v>6606.214319683062</v>
      </c>
      <c r="G33" s="153">
        <f>SUM(G15:G32)</f>
        <v>16128</v>
      </c>
      <c r="H33" s="154">
        <f>SUM(H15:H32)</f>
        <v>12539.80326781948</v>
      </c>
      <c r="I33" s="146">
        <f>SUM(D33:H33)</f>
        <v>86058.01752750255</v>
      </c>
      <c r="K33" s="112"/>
    </row>
    <row r="34" spans="1:11" s="1" customFormat="1" ht="17.25" customHeight="1">
      <c r="A34" s="107"/>
      <c r="B34" s="108"/>
      <c r="C34" s="12"/>
      <c r="D34" s="21"/>
      <c r="E34" s="12"/>
      <c r="F34" s="110"/>
      <c r="G34" s="21"/>
      <c r="H34" s="30"/>
      <c r="I34" s="30"/>
      <c r="K34" s="112"/>
    </row>
    <row r="35" spans="1:11" s="1" customFormat="1" ht="16.5" thickBot="1">
      <c r="A35" s="29"/>
      <c r="B35" s="147"/>
      <c r="C35" s="121">
        <v>0</v>
      </c>
      <c r="D35" s="122">
        <v>0</v>
      </c>
      <c r="E35" s="121"/>
      <c r="F35" s="148"/>
      <c r="G35" s="122">
        <v>0</v>
      </c>
      <c r="H35" s="149"/>
      <c r="I35" s="149">
        <f>D35+E35+G35+H35</f>
        <v>0</v>
      </c>
      <c r="K35" s="112"/>
    </row>
    <row r="36" spans="1:11" s="1" customFormat="1" ht="15.75">
      <c r="A36" s="214"/>
      <c r="B36" s="214"/>
      <c r="C36" s="214"/>
      <c r="D36" s="214"/>
      <c r="E36" s="214"/>
      <c r="F36" s="214"/>
      <c r="G36" s="214"/>
      <c r="H36" s="214"/>
      <c r="I36" s="214"/>
      <c r="K36" s="112"/>
    </row>
    <row r="37" spans="1:11" ht="32.25" customHeight="1">
      <c r="A37" s="218" t="s">
        <v>187</v>
      </c>
      <c r="B37" s="218"/>
      <c r="C37" s="218"/>
      <c r="D37" s="218"/>
      <c r="E37" s="218"/>
      <c r="F37" s="218"/>
      <c r="G37" s="218"/>
      <c r="H37" s="218"/>
      <c r="I37" s="218"/>
      <c r="K37" s="112"/>
    </row>
    <row r="38" ht="15.75">
      <c r="K38" s="112"/>
    </row>
    <row r="39" spans="2:11" ht="15.75">
      <c r="B39"/>
      <c r="C39" s="104"/>
      <c r="K39" s="113"/>
    </row>
    <row r="40" spans="2:11" ht="15.75">
      <c r="B40" s="114"/>
      <c r="C40" s="104"/>
      <c r="K40" s="113"/>
    </row>
    <row r="41" spans="2:11" ht="15.75">
      <c r="B41" s="114"/>
      <c r="C41" s="104"/>
      <c r="K41" s="113"/>
    </row>
    <row r="42" spans="2:11" ht="15.75">
      <c r="B42" s="114"/>
      <c r="C42" s="104"/>
      <c r="K42" s="113"/>
    </row>
    <row r="43" spans="2:11" ht="15.75">
      <c r="B43" s="115"/>
      <c r="C43" s="104"/>
      <c r="K43" s="113"/>
    </row>
    <row r="44" spans="2:11" ht="15.75">
      <c r="B44" s="115"/>
      <c r="C44" s="104"/>
      <c r="K44" s="113"/>
    </row>
    <row r="45" spans="2:11" ht="15.75">
      <c r="B45" s="114"/>
      <c r="C45" s="104"/>
      <c r="K45" s="113"/>
    </row>
    <row r="46" spans="2:3" ht="15.75">
      <c r="B46" s="115"/>
      <c r="C46" s="104"/>
    </row>
    <row r="47" spans="2:3" ht="15.75">
      <c r="B47" s="114"/>
      <c r="C47" s="104"/>
    </row>
    <row r="48" spans="2:3" ht="15.75">
      <c r="B48" s="114"/>
      <c r="C48" s="104"/>
    </row>
    <row r="49" spans="2:3" ht="15.75">
      <c r="B49" s="114"/>
      <c r="C49" s="104"/>
    </row>
    <row r="50" spans="2:3" ht="15.75">
      <c r="B50" s="116"/>
      <c r="C50" s="104"/>
    </row>
    <row r="51" spans="2:3" ht="15.75">
      <c r="B51" s="114"/>
      <c r="C51" s="104"/>
    </row>
    <row r="52" spans="2:3" ht="15.75">
      <c r="B52" s="114"/>
      <c r="C52" s="104"/>
    </row>
    <row r="53" spans="2:3" ht="15.75">
      <c r="B53" s="114"/>
      <c r="C53" s="104"/>
    </row>
    <row r="54" spans="2:3" ht="15.75">
      <c r="B54" s="114"/>
      <c r="C54" s="104"/>
    </row>
    <row r="55" spans="2:3" ht="15.75">
      <c r="B55" s="114"/>
      <c r="C55" s="104"/>
    </row>
    <row r="56" spans="2:3" ht="15.75">
      <c r="B56" s="114"/>
      <c r="C56" s="104"/>
    </row>
    <row r="57" spans="2:3" ht="15.75">
      <c r="B57" s="114"/>
      <c r="C57" s="104"/>
    </row>
    <row r="58" spans="2:3" ht="15.75">
      <c r="B58" s="114"/>
      <c r="C58" s="104"/>
    </row>
    <row r="59" spans="2:3" ht="15.75">
      <c r="B59" s="114"/>
      <c r="C59" s="104"/>
    </row>
    <row r="60" spans="2:3" ht="15.75">
      <c r="B60" s="116"/>
      <c r="C60" s="104"/>
    </row>
    <row r="61" spans="2:3" ht="15.75">
      <c r="B61" s="114"/>
      <c r="C61" s="104"/>
    </row>
    <row r="62" spans="2:3" ht="15.75">
      <c r="B62" s="114"/>
      <c r="C62" s="104"/>
    </row>
    <row r="63" spans="2:3" ht="15.75">
      <c r="B63" s="114"/>
      <c r="C63" s="104"/>
    </row>
    <row r="64" spans="2:3" ht="15.75">
      <c r="B64" s="114"/>
      <c r="C64" s="104"/>
    </row>
    <row r="65" spans="2:3" ht="15.75">
      <c r="B65" s="114"/>
      <c r="C65" s="104"/>
    </row>
    <row r="66" spans="2:3" ht="15.75">
      <c r="B66" s="114"/>
      <c r="C66" s="104"/>
    </row>
    <row r="67" spans="2:3" ht="15.75">
      <c r="B67" s="117"/>
      <c r="C67" s="104"/>
    </row>
    <row r="68" spans="2:3" ht="15.75">
      <c r="B68" s="117"/>
      <c r="C68" s="104"/>
    </row>
    <row r="69" spans="2:3" ht="15.75">
      <c r="B69" s="117"/>
      <c r="C69" s="104"/>
    </row>
    <row r="70" spans="2:3" ht="15.75">
      <c r="B70" s="117"/>
      <c r="C70" s="104"/>
    </row>
    <row r="71" spans="2:3" ht="15.75">
      <c r="B71" s="117"/>
      <c r="C71" s="104"/>
    </row>
    <row r="72" spans="2:3" ht="15.75">
      <c r="B72" s="117"/>
      <c r="C72" s="104"/>
    </row>
    <row r="73" spans="2:3" ht="15.75">
      <c r="B73" s="117"/>
      <c r="C73" s="104"/>
    </row>
    <row r="74" spans="2:3" ht="15.75">
      <c r="B74" s="117"/>
      <c r="C74" s="104"/>
    </row>
    <row r="75" spans="2:3" ht="15.75">
      <c r="B75" s="117"/>
      <c r="C75" s="104"/>
    </row>
    <row r="76" spans="2:3" ht="15.75">
      <c r="B76" s="117"/>
      <c r="C76" s="104"/>
    </row>
    <row r="77" spans="2:3" ht="15.75">
      <c r="B77" s="117"/>
      <c r="C77" s="104"/>
    </row>
    <row r="78" spans="2:3" ht="15.75">
      <c r="B78" s="117"/>
      <c r="C78" s="104"/>
    </row>
    <row r="79" spans="2:3" ht="15.75">
      <c r="B79" s="117"/>
      <c r="C79" s="104"/>
    </row>
    <row r="80" spans="2:3" ht="15.75">
      <c r="B80" s="117"/>
      <c r="C80" s="104"/>
    </row>
    <row r="81" spans="2:3" ht="15.75">
      <c r="B81" s="117"/>
      <c r="C81" s="104"/>
    </row>
    <row r="82" ht="15.75">
      <c r="B82" s="113"/>
    </row>
    <row r="83" ht="15.75">
      <c r="B83" s="113"/>
    </row>
    <row r="84" ht="15.75">
      <c r="B84" s="113"/>
    </row>
    <row r="85" ht="15.75">
      <c r="B85" s="113"/>
    </row>
    <row r="86" ht="15.75">
      <c r="B86" s="113"/>
    </row>
    <row r="87" ht="15.75">
      <c r="B87" s="113"/>
    </row>
    <row r="88" ht="15.75">
      <c r="B88" s="113"/>
    </row>
    <row r="89" ht="15.75">
      <c r="B89" s="113"/>
    </row>
    <row r="90" ht="15.75">
      <c r="B90" s="113"/>
    </row>
    <row r="91" ht="15.75">
      <c r="B91" s="113"/>
    </row>
    <row r="92" ht="15.75">
      <c r="B92" s="113"/>
    </row>
    <row r="93" ht="15.75">
      <c r="B93" s="113"/>
    </row>
    <row r="94" ht="15.75">
      <c r="B94" s="113"/>
    </row>
    <row r="95" ht="15.75">
      <c r="B95" s="113"/>
    </row>
    <row r="96" ht="15.75">
      <c r="B96" s="113"/>
    </row>
    <row r="97" ht="15.75">
      <c r="B97" s="113"/>
    </row>
    <row r="98" ht="15.75">
      <c r="B98" s="113"/>
    </row>
    <row r="99" ht="15.75">
      <c r="B99" s="113"/>
    </row>
    <row r="100" ht="15.75">
      <c r="B100" s="113"/>
    </row>
    <row r="101" ht="15.75">
      <c r="B101" s="113"/>
    </row>
    <row r="102" ht="15.75">
      <c r="B102" s="113"/>
    </row>
    <row r="103" ht="15.75">
      <c r="B103" s="113"/>
    </row>
    <row r="104" ht="15.75">
      <c r="B104" s="113"/>
    </row>
    <row r="105" ht="15.75">
      <c r="B105" s="113"/>
    </row>
    <row r="106" ht="15.75">
      <c r="B106" s="113"/>
    </row>
    <row r="107" ht="15.75">
      <c r="B107" s="113"/>
    </row>
    <row r="108" ht="15.75">
      <c r="B108" s="113"/>
    </row>
    <row r="109" ht="15.75">
      <c r="B109" s="113"/>
    </row>
    <row r="110" ht="15.75">
      <c r="B110" s="113"/>
    </row>
    <row r="111" ht="15.75">
      <c r="B111" s="113"/>
    </row>
    <row r="112" ht="15.75">
      <c r="B112" s="113"/>
    </row>
    <row r="113" ht="15.75">
      <c r="B113" s="113"/>
    </row>
    <row r="114" ht="15.75">
      <c r="B114" s="113"/>
    </row>
    <row r="115" ht="15.75">
      <c r="B115" s="113"/>
    </row>
    <row r="116" ht="15.75">
      <c r="B116" s="113"/>
    </row>
    <row r="117" ht="15.75">
      <c r="B117" s="113"/>
    </row>
    <row r="118" ht="15.75">
      <c r="B118" s="113"/>
    </row>
    <row r="119" ht="15.75">
      <c r="B119" s="113"/>
    </row>
    <row r="120" ht="15.75">
      <c r="B120" s="113"/>
    </row>
    <row r="121" ht="15.75">
      <c r="B121" s="113"/>
    </row>
    <row r="122" ht="15.75">
      <c r="B122" s="113"/>
    </row>
    <row r="123" ht="15.75">
      <c r="B123" s="113"/>
    </row>
    <row r="124" ht="15.75">
      <c r="B124" s="113"/>
    </row>
    <row r="125" ht="15.75">
      <c r="B125" s="113"/>
    </row>
    <row r="126" ht="15.75">
      <c r="B126" s="113"/>
    </row>
    <row r="127" ht="15.75">
      <c r="B127" s="113"/>
    </row>
    <row r="128" ht="15.75">
      <c r="B128" s="113"/>
    </row>
    <row r="129" ht="15.75">
      <c r="B129" s="113"/>
    </row>
    <row r="130" ht="15.75">
      <c r="B130" s="113"/>
    </row>
    <row r="131" ht="15.75">
      <c r="B131" s="113"/>
    </row>
    <row r="132" ht="15.75">
      <c r="B132" s="113"/>
    </row>
    <row r="133" ht="15.75">
      <c r="B133" s="113"/>
    </row>
    <row r="134" ht="15.75">
      <c r="B134" s="113"/>
    </row>
    <row r="135" ht="15.75">
      <c r="B135" s="113"/>
    </row>
    <row r="136" ht="15.75">
      <c r="B136" s="113"/>
    </row>
    <row r="137" ht="15.75">
      <c r="B137" s="113"/>
    </row>
    <row r="138" ht="15.75">
      <c r="B138" s="113"/>
    </row>
    <row r="139" ht="15.75">
      <c r="B139" s="113"/>
    </row>
    <row r="140" ht="15.75">
      <c r="B140" s="113"/>
    </row>
    <row r="141" ht="15.75">
      <c r="B141" s="113"/>
    </row>
    <row r="142" ht="15.75">
      <c r="B142" s="113"/>
    </row>
    <row r="143" ht="15.75">
      <c r="B143" s="113"/>
    </row>
    <row r="144" ht="15.75">
      <c r="B144" s="113"/>
    </row>
    <row r="145" ht="15.75">
      <c r="B145" s="113"/>
    </row>
    <row r="146" ht="15.75">
      <c r="B146" s="113"/>
    </row>
    <row r="147" ht="15.75">
      <c r="B147" s="113"/>
    </row>
    <row r="148" ht="15.75">
      <c r="B148" s="113"/>
    </row>
    <row r="149" ht="15.75">
      <c r="B149" s="113"/>
    </row>
    <row r="150" ht="15.75">
      <c r="B150" s="113"/>
    </row>
    <row r="151" ht="15.75">
      <c r="B151" s="113"/>
    </row>
    <row r="152" ht="15.75">
      <c r="B152" s="113"/>
    </row>
    <row r="153" ht="15.75">
      <c r="B153" s="113"/>
    </row>
    <row r="154" ht="15.75">
      <c r="B154" s="113"/>
    </row>
    <row r="155" ht="15.75">
      <c r="B155" s="113"/>
    </row>
    <row r="156" ht="15.75">
      <c r="B156" s="113"/>
    </row>
    <row r="157" ht="15.75">
      <c r="B157" s="113"/>
    </row>
    <row r="158" ht="15.75">
      <c r="B158" s="113"/>
    </row>
    <row r="159" ht="15.75">
      <c r="B159" s="113"/>
    </row>
    <row r="160" ht="15.75">
      <c r="B160" s="113"/>
    </row>
    <row r="161" ht="15.75">
      <c r="B161" s="113"/>
    </row>
    <row r="162" ht="15.75">
      <c r="B162" s="113"/>
    </row>
    <row r="163" ht="15.75">
      <c r="B163" s="113"/>
    </row>
    <row r="164" ht="15.75">
      <c r="B164" s="113"/>
    </row>
    <row r="165" ht="15.75">
      <c r="B165" s="113"/>
    </row>
    <row r="166" ht="15.75">
      <c r="B166" s="113"/>
    </row>
    <row r="167" ht="15.75">
      <c r="B167" s="113"/>
    </row>
    <row r="168" ht="15.75">
      <c r="B168" s="113"/>
    </row>
    <row r="169" ht="15.75">
      <c r="B169" s="113"/>
    </row>
    <row r="170" ht="15.75">
      <c r="B170" s="113"/>
    </row>
    <row r="171" ht="15.75">
      <c r="B171" s="113"/>
    </row>
    <row r="172" ht="15.75">
      <c r="B172" s="113"/>
    </row>
    <row r="173" ht="15.75">
      <c r="B173" s="113"/>
    </row>
    <row r="174" ht="15.75">
      <c r="B174" s="113"/>
    </row>
    <row r="175" ht="15.75">
      <c r="B175" s="113"/>
    </row>
    <row r="176" ht="15.75">
      <c r="B176" s="113"/>
    </row>
    <row r="177" ht="15.75">
      <c r="B177" s="113"/>
    </row>
    <row r="178" ht="15.75">
      <c r="B178" s="113"/>
    </row>
    <row r="179" ht="15.75">
      <c r="B179" s="113"/>
    </row>
    <row r="180" ht="15.75">
      <c r="B180" s="113"/>
    </row>
    <row r="181" ht="15.75">
      <c r="B181" s="113"/>
    </row>
    <row r="182" ht="15.75">
      <c r="B182" s="113"/>
    </row>
    <row r="183" ht="15.75">
      <c r="B183" s="113"/>
    </row>
    <row r="184" ht="15.75">
      <c r="B184" s="113"/>
    </row>
    <row r="185" ht="15.75">
      <c r="B185" s="113"/>
    </row>
    <row r="186" ht="15.75">
      <c r="B186" s="113"/>
    </row>
    <row r="187" ht="15.75">
      <c r="B187" s="113"/>
    </row>
    <row r="188" ht="15.75">
      <c r="B188" s="113"/>
    </row>
    <row r="189" ht="15.75">
      <c r="B189" s="113"/>
    </row>
    <row r="190" ht="15.75">
      <c r="B190" s="113"/>
    </row>
    <row r="191" ht="15.75">
      <c r="B191" s="113"/>
    </row>
    <row r="192" ht="15.75">
      <c r="B192" s="113"/>
    </row>
    <row r="193" ht="15.75">
      <c r="B193" s="113"/>
    </row>
    <row r="194" ht="15.75">
      <c r="B194" s="113"/>
    </row>
    <row r="195" ht="15.75">
      <c r="B195" s="113"/>
    </row>
    <row r="196" ht="15.75">
      <c r="B196" s="113"/>
    </row>
    <row r="197" ht="15.75">
      <c r="B197" s="113"/>
    </row>
    <row r="198" ht="15.75">
      <c r="B198" s="113"/>
    </row>
    <row r="199" ht="15.75">
      <c r="B199" s="113"/>
    </row>
    <row r="200" ht="15.75">
      <c r="B200" s="113"/>
    </row>
    <row r="201" ht="15.75">
      <c r="B201" s="113"/>
    </row>
    <row r="202" ht="15.75">
      <c r="B202" s="113"/>
    </row>
    <row r="203" ht="15.75">
      <c r="B203" s="113"/>
    </row>
    <row r="204" ht="15.75">
      <c r="B204" s="113"/>
    </row>
    <row r="205" ht="15.75">
      <c r="B205" s="113"/>
    </row>
    <row r="206" ht="15.75">
      <c r="B206" s="113"/>
    </row>
    <row r="207" ht="15.75">
      <c r="B207" s="113"/>
    </row>
    <row r="208" ht="15.75">
      <c r="B208" s="113"/>
    </row>
    <row r="209" ht="15.75">
      <c r="B209" s="113"/>
    </row>
    <row r="210" ht="15.75">
      <c r="B210" s="113"/>
    </row>
    <row r="211" ht="15.75">
      <c r="B211" s="113"/>
    </row>
    <row r="212" ht="15.75">
      <c r="B212" s="113"/>
    </row>
    <row r="213" ht="15.75">
      <c r="B213" s="113"/>
    </row>
    <row r="214" ht="15.75">
      <c r="B214" s="113"/>
    </row>
    <row r="215" ht="15.75">
      <c r="B215" s="113"/>
    </row>
    <row r="216" ht="15.75">
      <c r="B216" s="113"/>
    </row>
    <row r="217" ht="15.75">
      <c r="B217" s="113"/>
    </row>
    <row r="218" ht="15.75">
      <c r="B218" s="113"/>
    </row>
    <row r="219" ht="15.75">
      <c r="B219" s="113"/>
    </row>
    <row r="220" ht="15.75">
      <c r="B220" s="113"/>
    </row>
    <row r="221" ht="15.75">
      <c r="B221" s="113"/>
    </row>
    <row r="222" ht="15.75">
      <c r="B222" s="113"/>
    </row>
    <row r="223" ht="15.75">
      <c r="B223" s="113"/>
    </row>
    <row r="224" ht="15.75">
      <c r="B224" s="113"/>
    </row>
    <row r="225" ht="15.75">
      <c r="B225" s="113"/>
    </row>
    <row r="226" ht="15.75">
      <c r="B226" s="113"/>
    </row>
    <row r="227" ht="15.75">
      <c r="B227" s="113"/>
    </row>
    <row r="228" ht="15.75">
      <c r="B228" s="113"/>
    </row>
    <row r="229" ht="15.75">
      <c r="B229" s="113"/>
    </row>
    <row r="230" ht="15.75">
      <c r="B230" s="113"/>
    </row>
    <row r="231" ht="15.75">
      <c r="B231" s="113"/>
    </row>
    <row r="232" ht="15.75">
      <c r="B232" s="113"/>
    </row>
    <row r="233" ht="15.75">
      <c r="B233" s="113"/>
    </row>
    <row r="234" ht="15.75">
      <c r="B234" s="113"/>
    </row>
    <row r="235" ht="15.75">
      <c r="B235" s="113"/>
    </row>
    <row r="236" ht="15.75">
      <c r="B236" s="113"/>
    </row>
    <row r="237" ht="15.75">
      <c r="B237" s="113"/>
    </row>
    <row r="238" ht="15.75">
      <c r="B238" s="113"/>
    </row>
    <row r="239" ht="15.75">
      <c r="B239" s="113"/>
    </row>
    <row r="240" ht="15.75">
      <c r="B240" s="113"/>
    </row>
    <row r="241" ht="15.75">
      <c r="B241" s="113"/>
    </row>
    <row r="242" ht="15.75">
      <c r="B242" s="113"/>
    </row>
    <row r="243" ht="15.75">
      <c r="B243" s="113"/>
    </row>
    <row r="244" ht="15.75">
      <c r="B244" s="113"/>
    </row>
    <row r="245" ht="15.75">
      <c r="B245" s="113"/>
    </row>
    <row r="246" ht="15.75">
      <c r="B246" s="113"/>
    </row>
    <row r="247" ht="15.75">
      <c r="B247" s="113"/>
    </row>
    <row r="248" ht="15.75">
      <c r="B248" s="113"/>
    </row>
    <row r="249" ht="15.75">
      <c r="B249" s="113"/>
    </row>
    <row r="250" ht="15.75">
      <c r="B250" s="113"/>
    </row>
    <row r="251" ht="15.75">
      <c r="B251" s="113"/>
    </row>
    <row r="252" ht="15.75">
      <c r="B252" s="113"/>
    </row>
    <row r="253" ht="15.75">
      <c r="B253" s="113"/>
    </row>
    <row r="254" ht="15.75">
      <c r="B254" s="113"/>
    </row>
    <row r="255" ht="15.75">
      <c r="B255" s="113"/>
    </row>
    <row r="256" ht="15.75">
      <c r="B256" s="113"/>
    </row>
    <row r="257" ht="15.75">
      <c r="B257" s="113"/>
    </row>
    <row r="258" ht="15.75">
      <c r="B258" s="113"/>
    </row>
    <row r="259" ht="15.75">
      <c r="B259" s="113"/>
    </row>
    <row r="260" ht="15.75">
      <c r="B260" s="113"/>
    </row>
    <row r="261" ht="15.75">
      <c r="B261" s="113"/>
    </row>
    <row r="262" ht="15.75">
      <c r="B262" s="113"/>
    </row>
    <row r="263" ht="15.75">
      <c r="B263" s="113"/>
    </row>
    <row r="264" ht="15.75">
      <c r="B264" s="113"/>
    </row>
    <row r="265" ht="15.75">
      <c r="B265" s="113"/>
    </row>
    <row r="266" ht="15.75">
      <c r="B266" s="113"/>
    </row>
    <row r="267" ht="15.75">
      <c r="B267" s="113"/>
    </row>
    <row r="268" ht="15.75">
      <c r="B268" s="113"/>
    </row>
    <row r="269" ht="15.75">
      <c r="B269" s="113"/>
    </row>
    <row r="270" ht="15.75">
      <c r="B270" s="113"/>
    </row>
    <row r="271" ht="15.75">
      <c r="B271" s="113"/>
    </row>
    <row r="272" ht="15.75">
      <c r="B272" s="113"/>
    </row>
    <row r="273" ht="15.75">
      <c r="B273" s="113"/>
    </row>
    <row r="274" ht="15.75">
      <c r="B274" s="113"/>
    </row>
    <row r="275" ht="15.75">
      <c r="B275" s="113"/>
    </row>
    <row r="276" ht="15.75">
      <c r="B276" s="113"/>
    </row>
    <row r="277" ht="15.75">
      <c r="B277" s="113"/>
    </row>
    <row r="278" ht="15.75">
      <c r="B278" s="113"/>
    </row>
    <row r="279" ht="15.75">
      <c r="B279" s="113"/>
    </row>
    <row r="280" ht="15.75">
      <c r="B280" s="113"/>
    </row>
    <row r="281" ht="15.75">
      <c r="B281" s="113"/>
    </row>
    <row r="282" ht="15.75">
      <c r="B282" s="113"/>
    </row>
    <row r="283" ht="15.75">
      <c r="B283" s="113"/>
    </row>
    <row r="284" ht="15.75">
      <c r="B284" s="113"/>
    </row>
    <row r="285" ht="15.75">
      <c r="B285" s="113"/>
    </row>
    <row r="286" ht="15.75">
      <c r="B286" s="113"/>
    </row>
    <row r="287" ht="15.75">
      <c r="B287" s="113"/>
    </row>
    <row r="288" ht="15.75">
      <c r="B288" s="113"/>
    </row>
    <row r="289" ht="15.75">
      <c r="B289" s="113"/>
    </row>
    <row r="290" ht="15.75">
      <c r="B290" s="113"/>
    </row>
    <row r="291" ht="15.75">
      <c r="B291" s="113"/>
    </row>
    <row r="292" ht="15.75">
      <c r="B292" s="113"/>
    </row>
    <row r="293" ht="15.75">
      <c r="B293" s="113"/>
    </row>
    <row r="294" ht="15.75">
      <c r="B294" s="113"/>
    </row>
    <row r="295" ht="15.75">
      <c r="B295" s="113"/>
    </row>
    <row r="296" ht="15.75">
      <c r="B296" s="113"/>
    </row>
    <row r="297" ht="15.75">
      <c r="B297" s="113"/>
    </row>
    <row r="298" ht="15.75">
      <c r="B298" s="113"/>
    </row>
    <row r="299" ht="15.75">
      <c r="B299" s="113"/>
    </row>
    <row r="300" ht="15.75">
      <c r="B300" s="113"/>
    </row>
    <row r="301" ht="15.75">
      <c r="B301" s="113"/>
    </row>
    <row r="302" ht="15.75">
      <c r="B302" s="113"/>
    </row>
    <row r="303" ht="15.75">
      <c r="B303" s="113"/>
    </row>
    <row r="304" ht="15.75">
      <c r="B304" s="113"/>
    </row>
    <row r="305" ht="15.75">
      <c r="B305" s="113"/>
    </row>
    <row r="306" ht="15.75">
      <c r="B306" s="113"/>
    </row>
    <row r="307" ht="15.75">
      <c r="B307" s="113"/>
    </row>
    <row r="308" ht="15.75">
      <c r="B308" s="113"/>
    </row>
    <row r="309" ht="15.75">
      <c r="B309" s="113"/>
    </row>
    <row r="310" ht="15.75">
      <c r="B310" s="113"/>
    </row>
    <row r="311" ht="15.75">
      <c r="B311" s="113"/>
    </row>
    <row r="312" ht="15.75">
      <c r="B312" s="113"/>
    </row>
    <row r="313" ht="15.75">
      <c r="B313" s="113"/>
    </row>
    <row r="314" ht="15.75">
      <c r="B314" s="113"/>
    </row>
    <row r="315" ht="15.75">
      <c r="B315" s="113"/>
    </row>
    <row r="316" ht="15.75">
      <c r="B316" s="113"/>
    </row>
    <row r="317" ht="15.75">
      <c r="B317" s="113"/>
    </row>
    <row r="318" ht="15.75">
      <c r="B318" s="113"/>
    </row>
    <row r="319" ht="15.75">
      <c r="B319" s="113"/>
    </row>
    <row r="320" ht="15.75">
      <c r="B320" s="113"/>
    </row>
    <row r="321" ht="15.75">
      <c r="B321" s="113"/>
    </row>
    <row r="322" ht="15.75">
      <c r="B322" s="113"/>
    </row>
    <row r="323" ht="15.75">
      <c r="B323" s="113"/>
    </row>
    <row r="324" ht="15.75">
      <c r="B324" s="113"/>
    </row>
    <row r="325" ht="15.75">
      <c r="B325" s="113"/>
    </row>
    <row r="326" ht="15.75">
      <c r="B326" s="113"/>
    </row>
    <row r="327" ht="15.75">
      <c r="B327" s="113"/>
    </row>
    <row r="328" ht="15.75">
      <c r="B328" s="113"/>
    </row>
    <row r="329" ht="15.75">
      <c r="B329" s="113"/>
    </row>
    <row r="330" ht="15.75">
      <c r="B330" s="113"/>
    </row>
    <row r="331" ht="15.75">
      <c r="B331" s="113"/>
    </row>
    <row r="332" ht="15.75">
      <c r="B332" s="113"/>
    </row>
    <row r="333" ht="15.75">
      <c r="B333" s="113"/>
    </row>
    <row r="334" ht="15.75">
      <c r="B334" s="113"/>
    </row>
    <row r="335" ht="15.75">
      <c r="B335" s="113"/>
    </row>
    <row r="336" ht="15.75">
      <c r="B336" s="113"/>
    </row>
    <row r="337" ht="15.75">
      <c r="B337" s="113"/>
    </row>
    <row r="338" ht="15.75">
      <c r="B338" s="113"/>
    </row>
    <row r="339" ht="15.75">
      <c r="B339" s="113"/>
    </row>
    <row r="340" ht="15.75">
      <c r="B340" s="113"/>
    </row>
    <row r="341" ht="15.75">
      <c r="B341" s="113"/>
    </row>
    <row r="342" ht="15.75">
      <c r="B342" s="113"/>
    </row>
    <row r="343" ht="15.75">
      <c r="B343" s="113"/>
    </row>
    <row r="344" ht="15.75">
      <c r="B344" s="113"/>
    </row>
    <row r="345" ht="15.75">
      <c r="B345" s="113"/>
    </row>
    <row r="346" ht="15.75">
      <c r="B346" s="113"/>
    </row>
    <row r="347" ht="15.75">
      <c r="B347" s="113"/>
    </row>
    <row r="348" ht="15.75">
      <c r="B348" s="113"/>
    </row>
    <row r="349" ht="15.75">
      <c r="B349" s="113"/>
    </row>
    <row r="350" ht="15.75">
      <c r="B350" s="113"/>
    </row>
    <row r="351" ht="15.75">
      <c r="B351" s="113"/>
    </row>
    <row r="352" ht="15.75">
      <c r="B352" s="113"/>
    </row>
    <row r="353" ht="15.75">
      <c r="B353" s="113"/>
    </row>
    <row r="354" ht="15.75">
      <c r="B354" s="113"/>
    </row>
    <row r="355" ht="15.75">
      <c r="B355" s="113"/>
    </row>
    <row r="356" ht="15.75">
      <c r="B356" s="113"/>
    </row>
    <row r="357" ht="15.75">
      <c r="B357" s="113"/>
    </row>
    <row r="358" ht="15.75">
      <c r="B358" s="113"/>
    </row>
    <row r="359" ht="15.75">
      <c r="B359" s="113"/>
    </row>
    <row r="360" ht="15.75">
      <c r="B360" s="113"/>
    </row>
    <row r="361" ht="15.75">
      <c r="B361" s="113"/>
    </row>
    <row r="362" ht="15.75">
      <c r="B362" s="113"/>
    </row>
    <row r="363" ht="15.75">
      <c r="B363" s="113"/>
    </row>
    <row r="364" ht="15.75">
      <c r="B364" s="113"/>
    </row>
    <row r="365" ht="15.75">
      <c r="B365" s="113"/>
    </row>
    <row r="366" ht="15.75">
      <c r="B366" s="113"/>
    </row>
    <row r="367" ht="15.75">
      <c r="B367" s="113"/>
    </row>
    <row r="368" ht="15.75">
      <c r="B368" s="113"/>
    </row>
    <row r="369" ht="15.75">
      <c r="B369" s="113"/>
    </row>
    <row r="370" ht="15.75">
      <c r="B370" s="113"/>
    </row>
    <row r="371" ht="15.75">
      <c r="B371" s="113"/>
    </row>
    <row r="372" ht="15.75">
      <c r="B372" s="113"/>
    </row>
    <row r="373" ht="15.75">
      <c r="B373" s="113"/>
    </row>
    <row r="374" ht="15.75">
      <c r="B374" s="113"/>
    </row>
    <row r="375" ht="15.75">
      <c r="B375" s="113"/>
    </row>
    <row r="376" ht="15.75">
      <c r="B376" s="113"/>
    </row>
    <row r="377" ht="15.75">
      <c r="B377" s="113"/>
    </row>
    <row r="378" ht="15.75">
      <c r="B378" s="113"/>
    </row>
    <row r="379" ht="15.75">
      <c r="B379" s="113"/>
    </row>
    <row r="380" ht="15.75">
      <c r="B380" s="113"/>
    </row>
    <row r="381" ht="15.75">
      <c r="B381" s="113"/>
    </row>
    <row r="382" ht="15.75">
      <c r="B382" s="113"/>
    </row>
    <row r="383" ht="15.75">
      <c r="B383" s="113"/>
    </row>
    <row r="384" ht="15.75">
      <c r="B384" s="113"/>
    </row>
    <row r="385" ht="15.75">
      <c r="B385" s="113"/>
    </row>
    <row r="386" ht="15.75">
      <c r="B386" s="113"/>
    </row>
    <row r="387" ht="15.75">
      <c r="B387" s="113"/>
    </row>
    <row r="388" ht="15.75">
      <c r="B388" s="113"/>
    </row>
    <row r="389" ht="15.75">
      <c r="B389" s="113"/>
    </row>
    <row r="390" ht="15.75">
      <c r="B390" s="113"/>
    </row>
    <row r="391" ht="15.75">
      <c r="B391" s="113"/>
    </row>
    <row r="392" ht="15.75">
      <c r="B392" s="113"/>
    </row>
    <row r="393" ht="15.75">
      <c r="B393" s="113"/>
    </row>
    <row r="394" ht="15.75">
      <c r="B394" s="113"/>
    </row>
    <row r="395" ht="15.75">
      <c r="B395" s="113"/>
    </row>
    <row r="396" ht="15.75">
      <c r="B396" s="113"/>
    </row>
    <row r="397" ht="15.75">
      <c r="B397" s="113"/>
    </row>
    <row r="398" ht="15.75">
      <c r="B398" s="113"/>
    </row>
    <row r="399" ht="15.75">
      <c r="B399" s="113"/>
    </row>
    <row r="400" ht="15.75">
      <c r="B400" s="113"/>
    </row>
    <row r="401" ht="15.75">
      <c r="B401" s="113"/>
    </row>
    <row r="402" ht="15.75">
      <c r="B402" s="113"/>
    </row>
    <row r="403" ht="15.75">
      <c r="B403" s="113"/>
    </row>
    <row r="404" ht="15.75">
      <c r="B404" s="113"/>
    </row>
    <row r="405" ht="15.75">
      <c r="B405" s="113"/>
    </row>
    <row r="406" ht="15.75">
      <c r="B406" s="113"/>
    </row>
    <row r="407" ht="15.75">
      <c r="B407" s="113"/>
    </row>
    <row r="408" ht="15.75">
      <c r="B408" s="113"/>
    </row>
    <row r="409" ht="15.75">
      <c r="B409" s="113"/>
    </row>
    <row r="410" ht="15.75">
      <c r="B410" s="113"/>
    </row>
    <row r="411" ht="15.75">
      <c r="B411" s="113"/>
    </row>
    <row r="412" ht="15.75">
      <c r="B412" s="113"/>
    </row>
    <row r="413" ht="15.75">
      <c r="B413" s="113"/>
    </row>
    <row r="414" ht="15.75">
      <c r="B414" s="113"/>
    </row>
    <row r="415" ht="15.75">
      <c r="B415" s="113"/>
    </row>
    <row r="416" ht="15.75">
      <c r="B416" s="113"/>
    </row>
    <row r="417" ht="15.75">
      <c r="B417" s="113"/>
    </row>
    <row r="418" ht="15.75">
      <c r="B418" s="113"/>
    </row>
    <row r="419" ht="15.75">
      <c r="B419" s="113"/>
    </row>
    <row r="420" ht="15.75">
      <c r="B420" s="113"/>
    </row>
    <row r="421" ht="15.75">
      <c r="B421" s="113"/>
    </row>
    <row r="422" ht="15.75">
      <c r="B422" s="113"/>
    </row>
    <row r="423" ht="15.75">
      <c r="B423" s="113"/>
    </row>
    <row r="424" ht="15.75">
      <c r="B424" s="113"/>
    </row>
    <row r="425" ht="15.75">
      <c r="B425" s="113"/>
    </row>
    <row r="426" ht="15.75">
      <c r="B426" s="113"/>
    </row>
    <row r="427" ht="15.75">
      <c r="B427" s="113"/>
    </row>
    <row r="428" ht="15.75">
      <c r="B428" s="113"/>
    </row>
    <row r="429" ht="15.75">
      <c r="B429" s="113"/>
    </row>
    <row r="430" ht="15.75">
      <c r="B430" s="113"/>
    </row>
    <row r="431" ht="15.75">
      <c r="B431" s="113"/>
    </row>
    <row r="432" ht="15.75">
      <c r="B432" s="113"/>
    </row>
    <row r="433" ht="15.75">
      <c r="B433" s="113"/>
    </row>
    <row r="434" ht="15.75">
      <c r="B434" s="113"/>
    </row>
    <row r="435" ht="15.75">
      <c r="B435" s="113"/>
    </row>
    <row r="436" ht="15.75">
      <c r="B436" s="113"/>
    </row>
    <row r="437" ht="15.75">
      <c r="B437" s="113"/>
    </row>
    <row r="438" ht="15.75">
      <c r="B438" s="113"/>
    </row>
    <row r="439" ht="15.75">
      <c r="B439" s="113"/>
    </row>
    <row r="440" ht="15.75">
      <c r="B440" s="113"/>
    </row>
    <row r="441" ht="15.75">
      <c r="B441" s="113"/>
    </row>
    <row r="442" ht="15.75">
      <c r="B442" s="113"/>
    </row>
    <row r="443" ht="15.75">
      <c r="B443" s="113"/>
    </row>
    <row r="444" ht="15.75">
      <c r="B444" s="113"/>
    </row>
    <row r="445" ht="15.75">
      <c r="B445" s="113"/>
    </row>
    <row r="446" ht="15.75">
      <c r="B446" s="113"/>
    </row>
    <row r="447" ht="15.75">
      <c r="B447" s="113"/>
    </row>
    <row r="448" ht="15.75">
      <c r="B448" s="113"/>
    </row>
    <row r="449" ht="15.75">
      <c r="B449" s="113"/>
    </row>
    <row r="450" ht="15.75">
      <c r="B450" s="113"/>
    </row>
    <row r="451" ht="15.75">
      <c r="B451" s="113"/>
    </row>
    <row r="452" ht="15.75">
      <c r="B452" s="113"/>
    </row>
    <row r="453" ht="15.75">
      <c r="B453" s="113"/>
    </row>
    <row r="454" ht="15.75">
      <c r="B454" s="113"/>
    </row>
    <row r="455" ht="15.75">
      <c r="B455" s="113"/>
    </row>
    <row r="456" ht="15.75">
      <c r="B456" s="113"/>
    </row>
    <row r="457" ht="15.75">
      <c r="B457" s="113"/>
    </row>
    <row r="458" ht="15.75">
      <c r="B458" s="113"/>
    </row>
    <row r="459" ht="15.75">
      <c r="B459" s="113"/>
    </row>
    <row r="460" ht="15.75">
      <c r="B460" s="113"/>
    </row>
    <row r="461" ht="15.75">
      <c r="B461" s="113"/>
    </row>
    <row r="462" ht="15.75">
      <c r="B462" s="113"/>
    </row>
    <row r="463" ht="15.75">
      <c r="B463" s="113"/>
    </row>
    <row r="464" ht="15.75">
      <c r="B464" s="113"/>
    </row>
    <row r="465" ht="15.75">
      <c r="B465" s="113"/>
    </row>
    <row r="466" ht="15.75">
      <c r="B466" s="113"/>
    </row>
    <row r="467" ht="15.75">
      <c r="B467" s="113"/>
    </row>
    <row r="468" ht="15.75">
      <c r="B468" s="113"/>
    </row>
    <row r="469" ht="15.75">
      <c r="B469" s="113"/>
    </row>
    <row r="470" ht="15.75">
      <c r="B470" s="113"/>
    </row>
    <row r="471" ht="15.75">
      <c r="B471" s="113"/>
    </row>
    <row r="472" ht="15.75">
      <c r="B472" s="113"/>
    </row>
    <row r="473" ht="15.75">
      <c r="B473" s="113"/>
    </row>
    <row r="474" ht="15.75">
      <c r="B474" s="113"/>
    </row>
    <row r="475" ht="15.75">
      <c r="B475" s="113"/>
    </row>
    <row r="476" ht="15.75">
      <c r="B476" s="113"/>
    </row>
    <row r="477" ht="15.75">
      <c r="B477" s="113"/>
    </row>
    <row r="478" ht="15.75">
      <c r="B478" s="113"/>
    </row>
    <row r="479" ht="15.75">
      <c r="B479" s="113"/>
    </row>
    <row r="480" ht="15.75">
      <c r="B480" s="113"/>
    </row>
    <row r="481" ht="15.75">
      <c r="B481" s="113"/>
    </row>
    <row r="482" ht="15.75">
      <c r="B482" s="113"/>
    </row>
    <row r="483" ht="15.75">
      <c r="B483" s="113"/>
    </row>
    <row r="484" ht="15.75">
      <c r="B484" s="113"/>
    </row>
    <row r="485" ht="15.75">
      <c r="B485" s="113"/>
    </row>
    <row r="486" ht="15.75">
      <c r="B486" s="113"/>
    </row>
    <row r="487" ht="15.75">
      <c r="B487" s="113"/>
    </row>
    <row r="488" ht="15.75">
      <c r="B488" s="113"/>
    </row>
    <row r="489" ht="15.75">
      <c r="B489" s="113"/>
    </row>
    <row r="490" ht="15.75">
      <c r="B490" s="113"/>
    </row>
    <row r="491" ht="15.75">
      <c r="B491" s="113"/>
    </row>
    <row r="492" ht="15.75">
      <c r="B492" s="113"/>
    </row>
    <row r="493" ht="15.75">
      <c r="B493" s="113"/>
    </row>
    <row r="494" ht="15.75">
      <c r="B494" s="113"/>
    </row>
    <row r="495" ht="15.75">
      <c r="B495" s="113"/>
    </row>
    <row r="496" ht="15.75">
      <c r="B496" s="113"/>
    </row>
    <row r="497" ht="15.75">
      <c r="B497" s="113"/>
    </row>
    <row r="498" ht="15.75">
      <c r="B498" s="113"/>
    </row>
    <row r="499" ht="15.75">
      <c r="B499" s="113"/>
    </row>
    <row r="500" ht="15.75">
      <c r="B500" s="113"/>
    </row>
    <row r="501" ht="15.75">
      <c r="B501" s="113"/>
    </row>
    <row r="502" ht="15.75">
      <c r="B502" s="113"/>
    </row>
    <row r="503" ht="15.75">
      <c r="B503" s="113"/>
    </row>
    <row r="504" ht="15.75">
      <c r="B504" s="113"/>
    </row>
    <row r="505" ht="15.75">
      <c r="B505" s="113"/>
    </row>
    <row r="506" ht="15.75">
      <c r="B506" s="113"/>
    </row>
    <row r="507" ht="15.75">
      <c r="B507" s="113"/>
    </row>
    <row r="508" ht="15.75">
      <c r="B508" s="113"/>
    </row>
    <row r="509" ht="15.75">
      <c r="B509" s="113"/>
    </row>
    <row r="510" ht="15.75">
      <c r="B510" s="113"/>
    </row>
    <row r="511" ht="15.75">
      <c r="B511" s="113"/>
    </row>
    <row r="512" ht="15.75">
      <c r="B512" s="113"/>
    </row>
    <row r="513" ht="15.75">
      <c r="B513" s="113"/>
    </row>
    <row r="514" ht="15.75">
      <c r="B514" s="113"/>
    </row>
    <row r="515" ht="15.75">
      <c r="B515" s="113"/>
    </row>
    <row r="516" ht="15.75">
      <c r="B516" s="113"/>
    </row>
    <row r="517" ht="15.75">
      <c r="B517" s="113"/>
    </row>
    <row r="518" ht="15.75">
      <c r="B518" s="113"/>
    </row>
    <row r="519" ht="15.75">
      <c r="B519" s="113"/>
    </row>
    <row r="520" ht="15.75">
      <c r="B520" s="113"/>
    </row>
    <row r="521" ht="15.75">
      <c r="B521" s="113"/>
    </row>
    <row r="522" ht="15.75">
      <c r="B522" s="113"/>
    </row>
    <row r="523" ht="15.75">
      <c r="B523" s="113"/>
    </row>
    <row r="524" ht="15.75">
      <c r="B524" s="113"/>
    </row>
    <row r="525" ht="15.75">
      <c r="B525" s="113"/>
    </row>
    <row r="526" ht="15.75">
      <c r="B526" s="113"/>
    </row>
    <row r="527" ht="15.75">
      <c r="B527" s="113"/>
    </row>
    <row r="528" ht="15.75">
      <c r="B528" s="113"/>
    </row>
    <row r="529" ht="15.75">
      <c r="B529" s="113"/>
    </row>
    <row r="530" ht="15.75">
      <c r="B530" s="113"/>
    </row>
    <row r="531" ht="15.75">
      <c r="B531" s="113"/>
    </row>
    <row r="532" ht="15.75">
      <c r="B532" s="113"/>
    </row>
    <row r="533" ht="15.75">
      <c r="B533" s="113"/>
    </row>
    <row r="534" ht="15.75">
      <c r="B534" s="113"/>
    </row>
    <row r="535" ht="15.75">
      <c r="B535" s="113"/>
    </row>
    <row r="536" ht="15.75">
      <c r="B536" s="113"/>
    </row>
    <row r="537" ht="15.75">
      <c r="B537" s="113"/>
    </row>
    <row r="538" ht="15.75">
      <c r="B538" s="113"/>
    </row>
    <row r="539" ht="15.75">
      <c r="B539" s="113"/>
    </row>
    <row r="540" ht="15.75">
      <c r="B540" s="113"/>
    </row>
    <row r="541" ht="15.75">
      <c r="B541" s="113"/>
    </row>
    <row r="542" ht="15.75">
      <c r="B542" s="113"/>
    </row>
    <row r="543" ht="15.75">
      <c r="B543" s="113"/>
    </row>
    <row r="544" ht="15.75">
      <c r="B544" s="113"/>
    </row>
    <row r="545" ht="15.75">
      <c r="B545" s="113"/>
    </row>
    <row r="546" ht="15.75">
      <c r="B546" s="113"/>
    </row>
    <row r="547" ht="15.75">
      <c r="B547" s="113"/>
    </row>
    <row r="548" ht="15.75">
      <c r="B548" s="113"/>
    </row>
    <row r="549" ht="15.75">
      <c r="B549" s="113"/>
    </row>
    <row r="550" ht="15.75">
      <c r="B550" s="113"/>
    </row>
    <row r="551" ht="15.75">
      <c r="B551" s="113"/>
    </row>
    <row r="552" ht="15.75">
      <c r="B552" s="113"/>
    </row>
    <row r="553" ht="15.75">
      <c r="B553" s="113"/>
    </row>
    <row r="554" ht="15.75">
      <c r="B554" s="113"/>
    </row>
    <row r="555" ht="15.75">
      <c r="B555" s="113"/>
    </row>
    <row r="556" ht="15.75">
      <c r="B556" s="113"/>
    </row>
    <row r="557" ht="15.75">
      <c r="B557" s="113"/>
    </row>
  </sheetData>
  <sheetProtection selectLockedCells="1" selectUnlockedCells="1"/>
  <mergeCells count="14">
    <mergeCell ref="I9:I11"/>
    <mergeCell ref="C9:D11"/>
    <mergeCell ref="A1:I4"/>
    <mergeCell ref="A5:I5"/>
    <mergeCell ref="A6:I6"/>
    <mergeCell ref="A9:B14"/>
    <mergeCell ref="A7:I7"/>
    <mergeCell ref="A8:I8"/>
    <mergeCell ref="E9:G11"/>
    <mergeCell ref="H9:H11"/>
    <mergeCell ref="A37:I37"/>
    <mergeCell ref="A36:I36"/>
    <mergeCell ref="A15:B15"/>
    <mergeCell ref="A33:B33"/>
  </mergeCells>
  <printOptions horizontalCentered="1"/>
  <pageMargins left="0.75" right="0.5" top="0.75" bottom="0.5" header="0" footer="0"/>
  <pageSetup fitToHeight="1" fitToWidth="1" horizontalDpi="600" verticalDpi="600" orientation="portrait" scale="6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46"/>
  <sheetViews>
    <sheetView workbookViewId="0" topLeftCell="A1">
      <selection activeCell="A35" sqref="A35:E35"/>
    </sheetView>
  </sheetViews>
  <sheetFormatPr defaultColWidth="9.140625" defaultRowHeight="12.75"/>
  <cols>
    <col min="1" max="1" width="69.57421875" style="2" customWidth="1"/>
    <col min="2" max="2" width="9.00390625" style="2" customWidth="1"/>
    <col min="3" max="3" width="14.7109375" style="2" customWidth="1"/>
    <col min="4" max="4" width="1.7109375" style="2" customWidth="1"/>
    <col min="5" max="5" width="12.7109375" style="2" customWidth="1"/>
    <col min="6" max="16384" width="9.140625" style="2" customWidth="1"/>
  </cols>
  <sheetData>
    <row r="1" spans="1:5" ht="15.75">
      <c r="A1" s="201"/>
      <c r="B1" s="201"/>
      <c r="C1" s="201"/>
      <c r="D1" s="201"/>
      <c r="E1" s="201"/>
    </row>
    <row r="2" spans="1:5" ht="15.75">
      <c r="A2" s="201"/>
      <c r="B2" s="201"/>
      <c r="C2" s="201"/>
      <c r="D2" s="201"/>
      <c r="E2" s="201"/>
    </row>
    <row r="3" spans="1:5" ht="15.75">
      <c r="A3" s="201"/>
      <c r="B3" s="201"/>
      <c r="C3" s="201"/>
      <c r="D3" s="201"/>
      <c r="E3" s="201"/>
    </row>
    <row r="4" spans="1:5" ht="15.75">
      <c r="A4" s="201"/>
      <c r="B4" s="201"/>
      <c r="C4" s="201"/>
      <c r="D4" s="201"/>
      <c r="E4" s="201"/>
    </row>
    <row r="5" spans="1:12" ht="20.25">
      <c r="A5" s="211" t="s">
        <v>72</v>
      </c>
      <c r="B5" s="211"/>
      <c r="C5" s="211"/>
      <c r="D5" s="211"/>
      <c r="E5" s="211"/>
      <c r="F5" s="8"/>
      <c r="G5" s="8"/>
      <c r="H5" s="8"/>
      <c r="I5" s="8"/>
      <c r="J5" s="8"/>
      <c r="K5" s="8"/>
      <c r="L5" s="8"/>
    </row>
    <row r="6" spans="1:6" ht="16.5" customHeight="1">
      <c r="A6" s="210" t="s">
        <v>110</v>
      </c>
      <c r="B6" s="210"/>
      <c r="C6" s="210"/>
      <c r="D6" s="210"/>
      <c r="E6" s="210"/>
      <c r="F6" s="4"/>
    </row>
    <row r="7" spans="1:6" ht="16.5" customHeight="1">
      <c r="A7" s="211" t="str">
        <f>'BS'!$A$7</f>
        <v>for the third financial quarter ended 31March 2005</v>
      </c>
      <c r="B7" s="211"/>
      <c r="C7" s="211"/>
      <c r="D7" s="211"/>
      <c r="E7" s="211"/>
      <c r="F7" s="5"/>
    </row>
    <row r="8" spans="1:5" ht="16.5" thickBot="1">
      <c r="A8" s="277"/>
      <c r="B8" s="277"/>
      <c r="C8" s="277"/>
      <c r="D8" s="277"/>
      <c r="E8" s="277"/>
    </row>
    <row r="9" spans="1:5" ht="15.75" customHeight="1">
      <c r="A9" s="292"/>
      <c r="B9" s="281" t="s">
        <v>111</v>
      </c>
      <c r="C9" s="282"/>
      <c r="D9" s="282"/>
      <c r="E9" s="283"/>
    </row>
    <row r="10" spans="1:5" ht="15.75" customHeight="1">
      <c r="A10" s="293"/>
      <c r="B10" s="237" t="s">
        <v>161</v>
      </c>
      <c r="C10" s="280"/>
      <c r="D10" s="280"/>
      <c r="E10" s="238"/>
    </row>
    <row r="11" spans="1:5" ht="16.5" thickBot="1">
      <c r="A11" s="293"/>
      <c r="B11" s="235" t="s">
        <v>158</v>
      </c>
      <c r="C11" s="278"/>
      <c r="D11" s="278"/>
      <c r="E11" s="279"/>
    </row>
    <row r="12" spans="1:5" ht="15.75">
      <c r="A12" s="293"/>
      <c r="B12" s="91"/>
      <c r="C12" s="163" t="s">
        <v>160</v>
      </c>
      <c r="D12" s="273" t="s">
        <v>73</v>
      </c>
      <c r="E12" s="274"/>
    </row>
    <row r="13" spans="1:5" ht="16.5" thickBot="1">
      <c r="A13" s="294"/>
      <c r="B13" s="92" t="s">
        <v>114</v>
      </c>
      <c r="C13" s="158" t="s">
        <v>112</v>
      </c>
      <c r="D13" s="219" t="s">
        <v>112</v>
      </c>
      <c r="E13" s="220"/>
    </row>
    <row r="14" spans="1:5" ht="15.75">
      <c r="A14" s="18" t="s">
        <v>49</v>
      </c>
      <c r="B14" s="88"/>
      <c r="C14" s="86">
        <f>+'[2]GroupCF'!$O$36</f>
        <v>31140.513993652916</v>
      </c>
      <c r="D14" s="275">
        <v>0</v>
      </c>
      <c r="E14" s="276"/>
    </row>
    <row r="15" spans="1:5" ht="15.75">
      <c r="A15" s="18"/>
      <c r="B15" s="88"/>
      <c r="C15" s="39"/>
      <c r="D15" s="226"/>
      <c r="E15" s="271"/>
    </row>
    <row r="16" spans="1:5" ht="15.75">
      <c r="A16" s="18" t="s">
        <v>50</v>
      </c>
      <c r="B16" s="88"/>
      <c r="C16" s="39">
        <f>+'[2]GroupCF'!$O$50</f>
        <v>-19866.544433255003</v>
      </c>
      <c r="D16" s="272">
        <v>0</v>
      </c>
      <c r="E16" s="203"/>
    </row>
    <row r="17" spans="1:5" ht="15.75">
      <c r="A17" s="18"/>
      <c r="B17" s="88"/>
      <c r="C17" s="39"/>
      <c r="D17" s="226"/>
      <c r="E17" s="271"/>
    </row>
    <row r="18" spans="1:5" ht="15.75">
      <c r="A18" s="18" t="s">
        <v>51</v>
      </c>
      <c r="B18" s="88"/>
      <c r="C18" s="39">
        <f>+'[2]GroupCF'!$O$66</f>
        <v>-16231.450677313847</v>
      </c>
      <c r="D18" s="272">
        <v>0</v>
      </c>
      <c r="E18" s="203"/>
    </row>
    <row r="19" spans="1:5" ht="15.75">
      <c r="A19" s="18"/>
      <c r="B19" s="88"/>
      <c r="C19" s="40"/>
      <c r="D19" s="290"/>
      <c r="E19" s="291"/>
    </row>
    <row r="20" spans="1:5" ht="15.75">
      <c r="A20" s="18" t="s">
        <v>52</v>
      </c>
      <c r="B20" s="88"/>
      <c r="C20" s="39">
        <f>C14+C16+C18</f>
        <v>-4957.481116915935</v>
      </c>
      <c r="D20" s="272">
        <f>D14+D16+D18</f>
        <v>0</v>
      </c>
      <c r="E20" s="203"/>
    </row>
    <row r="21" spans="1:5" ht="15.75">
      <c r="A21" s="18"/>
      <c r="B21" s="88"/>
      <c r="C21" s="39"/>
      <c r="D21" s="226"/>
      <c r="E21" s="271"/>
    </row>
    <row r="22" spans="1:5" ht="15.75">
      <c r="A22" s="18" t="s">
        <v>54</v>
      </c>
      <c r="B22" s="88"/>
      <c r="C22" s="39">
        <f>+'[2]GroupCF'!$O$71</f>
        <v>-5692.18958956</v>
      </c>
      <c r="D22" s="288"/>
      <c r="E22" s="289"/>
    </row>
    <row r="23" spans="1:5" ht="15.75">
      <c r="A23" s="18"/>
      <c r="B23" s="88"/>
      <c r="C23" s="39"/>
      <c r="D23" s="286"/>
      <c r="E23" s="287"/>
    </row>
    <row r="24" spans="1:5" ht="16.5" thickBot="1">
      <c r="A24" s="18" t="s">
        <v>53</v>
      </c>
      <c r="B24" s="88" t="s">
        <v>134</v>
      </c>
      <c r="C24" s="41">
        <f>C20+C22</f>
        <v>-10649.670706475936</v>
      </c>
      <c r="D24" s="284">
        <f>D20+D22</f>
        <v>0</v>
      </c>
      <c r="E24" s="285"/>
    </row>
    <row r="25" spans="1:5" ht="17.25" thickBot="1" thickTop="1">
      <c r="A25" s="84"/>
      <c r="B25" s="89"/>
      <c r="C25" s="42"/>
      <c r="D25" s="269"/>
      <c r="E25" s="270"/>
    </row>
    <row r="26" spans="1:5" ht="15.75">
      <c r="A26" s="27"/>
      <c r="B26" s="10"/>
      <c r="C26" s="85"/>
      <c r="D26" s="93"/>
      <c r="E26" s="93"/>
    </row>
    <row r="27" spans="1:5" ht="15.75">
      <c r="A27" s="27" t="s">
        <v>115</v>
      </c>
      <c r="B27" s="10"/>
      <c r="C27" s="85"/>
      <c r="D27" s="93"/>
      <c r="E27" s="93"/>
    </row>
    <row r="28" spans="1:5" ht="15.75">
      <c r="A28" s="11" t="s">
        <v>133</v>
      </c>
      <c r="B28" s="94"/>
      <c r="C28" s="85"/>
      <c r="D28" s="93"/>
      <c r="E28" s="93"/>
    </row>
    <row r="29" spans="1:5" ht="15.75">
      <c r="A29" s="11" t="s">
        <v>116</v>
      </c>
      <c r="B29" s="94"/>
      <c r="C29" s="96" t="s">
        <v>112</v>
      </c>
      <c r="D29" s="93"/>
      <c r="E29" s="93"/>
    </row>
    <row r="30" spans="1:5" ht="15.75">
      <c r="A30" s="11" t="s">
        <v>163</v>
      </c>
      <c r="B30" s="94"/>
      <c r="C30" s="119">
        <f>+'[2]bsgroup'!$P$25-C31</f>
        <v>3281.34487</v>
      </c>
      <c r="D30" s="93"/>
      <c r="E30" s="93"/>
    </row>
    <row r="31" spans="1:5" ht="15.75">
      <c r="A31" s="11" t="s">
        <v>164</v>
      </c>
      <c r="B31" s="94"/>
      <c r="C31" s="85">
        <f>+'[2]GroupCF'!$E$117/1000</f>
        <v>0</v>
      </c>
      <c r="D31" s="93"/>
      <c r="E31" s="93"/>
    </row>
    <row r="32" spans="1:5" ht="15.75">
      <c r="A32" s="11" t="s">
        <v>165</v>
      </c>
      <c r="B32" s="94"/>
      <c r="C32" s="85">
        <f>-'[2]bsgroup'!$P$36</f>
        <v>-13931.01493</v>
      </c>
      <c r="D32" s="93"/>
      <c r="E32" s="93"/>
    </row>
    <row r="33" spans="1:5" ht="16.5" thickBot="1">
      <c r="A33" s="11"/>
      <c r="B33" s="94"/>
      <c r="C33" s="95">
        <f>SUM(C30:C32)</f>
        <v>-10649.67006</v>
      </c>
      <c r="D33" s="93"/>
      <c r="E33" s="93"/>
    </row>
    <row r="34" spans="1:5" ht="16.5" thickTop="1">
      <c r="A34" s="201"/>
      <c r="B34" s="201"/>
      <c r="C34" s="201"/>
      <c r="D34" s="201"/>
      <c r="E34" s="201"/>
    </row>
    <row r="35" spans="1:9" ht="32.25" customHeight="1">
      <c r="A35" s="218" t="s">
        <v>188</v>
      </c>
      <c r="B35" s="218"/>
      <c r="C35" s="218"/>
      <c r="D35" s="218"/>
      <c r="E35" s="218"/>
      <c r="F35" s="83"/>
      <c r="G35" s="83"/>
      <c r="H35" s="83"/>
      <c r="I35" s="83"/>
    </row>
    <row r="36" spans="1:5" ht="15.75">
      <c r="A36" s="2" t="s">
        <v>162</v>
      </c>
      <c r="C36" s="3"/>
      <c r="D36" s="3"/>
      <c r="E36" s="3"/>
    </row>
    <row r="37" spans="3:5" ht="15.75">
      <c r="C37" s="3"/>
      <c r="D37" s="3"/>
      <c r="E37" s="3"/>
    </row>
    <row r="38" spans="3:5" ht="15.75">
      <c r="C38" s="3"/>
      <c r="D38" s="3"/>
      <c r="E38" s="3"/>
    </row>
    <row r="39" spans="3:5" ht="15.75">
      <c r="C39" s="3"/>
      <c r="D39" s="3"/>
      <c r="E39" s="3"/>
    </row>
    <row r="40" spans="3:5" ht="15.75">
      <c r="C40" s="3"/>
      <c r="D40" s="3"/>
      <c r="E40" s="3"/>
    </row>
    <row r="41" spans="3:5" ht="15.75">
      <c r="C41" s="3"/>
      <c r="D41" s="3"/>
      <c r="E41" s="3"/>
    </row>
    <row r="42" spans="3:5" ht="15.75">
      <c r="C42" s="3"/>
      <c r="D42" s="3"/>
      <c r="E42" s="3"/>
    </row>
    <row r="43" spans="3:5" ht="15.75">
      <c r="C43" s="3"/>
      <c r="D43" s="3"/>
      <c r="E43" s="3"/>
    </row>
    <row r="44" spans="3:5" ht="15.75">
      <c r="C44" s="3"/>
      <c r="D44" s="3"/>
      <c r="E44" s="3"/>
    </row>
    <row r="45" spans="3:5" ht="15.75">
      <c r="C45" s="3"/>
      <c r="D45" s="3"/>
      <c r="E45" s="3"/>
    </row>
    <row r="46" spans="3:5" ht="15.75">
      <c r="C46" s="3"/>
      <c r="D46" s="3"/>
      <c r="E46" s="3"/>
    </row>
  </sheetData>
  <sheetProtection selectLockedCells="1" selectUnlockedCells="1"/>
  <mergeCells count="25">
    <mergeCell ref="A1:E4"/>
    <mergeCell ref="D24:E24"/>
    <mergeCell ref="D23:E23"/>
    <mergeCell ref="D22:E22"/>
    <mergeCell ref="D21:E21"/>
    <mergeCell ref="D20:E20"/>
    <mergeCell ref="D19:E19"/>
    <mergeCell ref="D18:E18"/>
    <mergeCell ref="A9:A13"/>
    <mergeCell ref="A5:E5"/>
    <mergeCell ref="A6:E6"/>
    <mergeCell ref="D13:E13"/>
    <mergeCell ref="D12:E12"/>
    <mergeCell ref="D15:E15"/>
    <mergeCell ref="D14:E14"/>
    <mergeCell ref="A8:E8"/>
    <mergeCell ref="B11:E11"/>
    <mergeCell ref="B10:E10"/>
    <mergeCell ref="B9:E9"/>
    <mergeCell ref="D25:E25"/>
    <mergeCell ref="A7:E7"/>
    <mergeCell ref="A34:E34"/>
    <mergeCell ref="A35:E35"/>
    <mergeCell ref="D17:E17"/>
    <mergeCell ref="D16:E16"/>
  </mergeCells>
  <printOptions horizontalCentered="1"/>
  <pageMargins left="0.75" right="0.5" top="0.75" bottom="0.5" header="0" footer="0"/>
  <pageSetup fitToHeight="1" fitToWidth="1" horizontalDpi="600" verticalDpi="600" orientation="portrait" scale="8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214"/>
  <sheetViews>
    <sheetView tabSelected="1" workbookViewId="0" topLeftCell="A142">
      <selection activeCell="C151" sqref="C151"/>
    </sheetView>
  </sheetViews>
  <sheetFormatPr defaultColWidth="9.140625" defaultRowHeight="12.75"/>
  <cols>
    <col min="1" max="1" width="3.7109375" style="74" customWidth="1"/>
    <col min="2" max="2" width="70.140625" style="43" customWidth="1"/>
    <col min="3" max="6" width="10.7109375" style="43" customWidth="1"/>
    <col min="7" max="7" width="9.140625" style="43" customWidth="1"/>
    <col min="8" max="8" width="10.00390625" style="43" bestFit="1" customWidth="1"/>
    <col min="9" max="16384" width="9.140625" style="43" customWidth="1"/>
  </cols>
  <sheetData>
    <row r="1" spans="1:6" ht="15">
      <c r="A1" s="306"/>
      <c r="B1" s="306"/>
      <c r="C1" s="306"/>
      <c r="D1" s="306"/>
      <c r="E1" s="306"/>
      <c r="F1" s="306"/>
    </row>
    <row r="2" spans="1:6" ht="15">
      <c r="A2" s="306"/>
      <c r="B2" s="306"/>
      <c r="C2" s="306"/>
      <c r="D2" s="306"/>
      <c r="E2" s="306"/>
      <c r="F2" s="306"/>
    </row>
    <row r="3" spans="1:6" ht="15">
      <c r="A3" s="306"/>
      <c r="B3" s="306"/>
      <c r="C3" s="306"/>
      <c r="D3" s="306"/>
      <c r="E3" s="306"/>
      <c r="F3" s="306"/>
    </row>
    <row r="4" spans="1:6" ht="15">
      <c r="A4" s="306"/>
      <c r="B4" s="306"/>
      <c r="C4" s="306"/>
      <c r="D4" s="306"/>
      <c r="E4" s="306"/>
      <c r="F4" s="306"/>
    </row>
    <row r="5" spans="1:5" ht="20.25">
      <c r="A5" s="81" t="s">
        <v>0</v>
      </c>
      <c r="C5" s="54"/>
      <c r="D5" s="54"/>
      <c r="E5" s="54"/>
    </row>
    <row r="6" ht="20.25">
      <c r="A6" s="71" t="s">
        <v>21</v>
      </c>
    </row>
    <row r="7" ht="20.25">
      <c r="A7" s="71" t="str">
        <f>+'BS'!A7</f>
        <v>for the third financial quarter ended 31March 2005</v>
      </c>
    </row>
    <row r="9" spans="1:6" s="6" customFormat="1" ht="15.75" customHeight="1">
      <c r="A9" s="90">
        <v>1</v>
      </c>
      <c r="B9" s="307" t="s">
        <v>2</v>
      </c>
      <c r="C9" s="307"/>
      <c r="D9" s="307"/>
      <c r="E9" s="307"/>
      <c r="F9" s="307"/>
    </row>
    <row r="10" spans="2:11" ht="31.5" customHeight="1">
      <c r="B10" s="295" t="s">
        <v>92</v>
      </c>
      <c r="C10" s="295"/>
      <c r="D10" s="295"/>
      <c r="E10" s="295"/>
      <c r="F10" s="295"/>
      <c r="G10" s="44"/>
      <c r="H10" s="44"/>
      <c r="I10" s="44"/>
      <c r="J10" s="44"/>
      <c r="K10" s="44"/>
    </row>
    <row r="11" spans="2:11" ht="31.5" customHeight="1">
      <c r="B11" s="295" t="s">
        <v>93</v>
      </c>
      <c r="C11" s="295"/>
      <c r="D11" s="295"/>
      <c r="E11" s="295"/>
      <c r="F11" s="295"/>
      <c r="G11" s="44"/>
      <c r="H11" s="44"/>
      <c r="I11" s="44"/>
      <c r="J11" s="44"/>
      <c r="K11" s="44"/>
    </row>
    <row r="12" spans="2:5" ht="31.5" customHeight="1">
      <c r="B12" s="295" t="s">
        <v>166</v>
      </c>
      <c r="C12" s="295"/>
      <c r="D12" s="295"/>
      <c r="E12" s="295"/>
    </row>
    <row r="13" ht="15.75" customHeight="1"/>
    <row r="14" ht="15.75" customHeight="1"/>
    <row r="15" spans="1:6" s="6" customFormat="1" ht="15.75" customHeight="1">
      <c r="A15" s="73">
        <v>2</v>
      </c>
      <c r="B15" s="307" t="s">
        <v>3</v>
      </c>
      <c r="C15" s="307"/>
      <c r="D15" s="307"/>
      <c r="E15" s="307"/>
      <c r="F15" s="307"/>
    </row>
    <row r="16" spans="2:6" ht="15.75" customHeight="1">
      <c r="B16" s="295" t="s">
        <v>94</v>
      </c>
      <c r="C16" s="295"/>
      <c r="D16" s="295"/>
      <c r="E16" s="295"/>
      <c r="F16" s="295"/>
    </row>
    <row r="17" ht="15.75" customHeight="1"/>
    <row r="18" ht="15.75" customHeight="1"/>
    <row r="19" spans="1:6" s="6" customFormat="1" ht="15.75" customHeight="1">
      <c r="A19" s="73">
        <v>3</v>
      </c>
      <c r="B19" s="307" t="s">
        <v>4</v>
      </c>
      <c r="C19" s="307"/>
      <c r="D19" s="307"/>
      <c r="E19" s="307"/>
      <c r="F19" s="307"/>
    </row>
    <row r="20" spans="2:6" ht="15.75" customHeight="1">
      <c r="B20" s="295" t="s">
        <v>95</v>
      </c>
      <c r="C20" s="295"/>
      <c r="D20" s="295"/>
      <c r="E20" s="295"/>
      <c r="F20" s="295"/>
    </row>
    <row r="21" spans="2:3" ht="15.75" customHeight="1">
      <c r="B21" s="45"/>
      <c r="C21" s="45"/>
    </row>
    <row r="22" ht="15.75" customHeight="1">
      <c r="B22" s="45"/>
    </row>
    <row r="23" spans="1:6" s="6" customFormat="1" ht="15.75" customHeight="1">
      <c r="A23" s="73">
        <v>4</v>
      </c>
      <c r="B23" s="307" t="s">
        <v>5</v>
      </c>
      <c r="C23" s="307"/>
      <c r="D23" s="307"/>
      <c r="E23" s="307"/>
      <c r="F23" s="307"/>
    </row>
    <row r="24" spans="2:6" ht="27" customHeight="1">
      <c r="B24" s="295" t="s">
        <v>96</v>
      </c>
      <c r="C24" s="295"/>
      <c r="D24" s="295"/>
      <c r="E24" s="295"/>
      <c r="F24" s="295"/>
    </row>
    <row r="25" spans="2:3" ht="15.75" customHeight="1">
      <c r="B25" s="45"/>
      <c r="C25" s="45"/>
    </row>
    <row r="26" spans="2:3" ht="15.75" customHeight="1">
      <c r="B26" s="45"/>
      <c r="C26" s="45"/>
    </row>
    <row r="27" spans="1:6" s="6" customFormat="1" ht="15.75" customHeight="1">
      <c r="A27" s="73">
        <v>5</v>
      </c>
      <c r="B27" s="307" t="s">
        <v>6</v>
      </c>
      <c r="C27" s="307"/>
      <c r="D27" s="307"/>
      <c r="E27" s="307"/>
      <c r="F27" s="307"/>
    </row>
    <row r="28" spans="2:6" ht="15.75" customHeight="1">
      <c r="B28" s="295" t="s">
        <v>97</v>
      </c>
      <c r="C28" s="295"/>
      <c r="D28" s="295"/>
      <c r="E28" s="295"/>
      <c r="F28" s="295"/>
    </row>
    <row r="29" spans="2:3" ht="15.75" customHeight="1">
      <c r="B29" s="45"/>
      <c r="C29" s="45"/>
    </row>
    <row r="30" spans="2:3" ht="15.75" customHeight="1">
      <c r="B30" s="45"/>
      <c r="C30" s="45"/>
    </row>
    <row r="31" spans="1:6" s="6" customFormat="1" ht="15.75" customHeight="1">
      <c r="A31" s="73">
        <v>6</v>
      </c>
      <c r="B31" s="307" t="s">
        <v>7</v>
      </c>
      <c r="C31" s="307"/>
      <c r="D31" s="307"/>
      <c r="E31" s="307"/>
      <c r="F31" s="307"/>
    </row>
    <row r="32" spans="2:6" ht="31.5" customHeight="1">
      <c r="B32" s="308" t="s">
        <v>117</v>
      </c>
      <c r="C32" s="308"/>
      <c r="D32" s="308"/>
      <c r="E32" s="308"/>
      <c r="F32" s="308"/>
    </row>
    <row r="33" spans="2:3" ht="15.75" customHeight="1">
      <c r="B33" s="45"/>
      <c r="C33" s="45"/>
    </row>
    <row r="34" spans="2:6" ht="15.75" customHeight="1">
      <c r="B34" s="45"/>
      <c r="C34" s="45"/>
      <c r="D34" s="45"/>
      <c r="E34" s="45"/>
      <c r="F34" s="45"/>
    </row>
    <row r="35" spans="1:6" s="6" customFormat="1" ht="15.75" customHeight="1">
      <c r="A35" s="73">
        <v>7</v>
      </c>
      <c r="B35" s="307" t="s">
        <v>8</v>
      </c>
      <c r="C35" s="307"/>
      <c r="D35" s="307"/>
      <c r="E35" s="307"/>
      <c r="F35" s="307"/>
    </row>
    <row r="36" spans="2:6" ht="43.5" customHeight="1">
      <c r="B36" s="295" t="s">
        <v>149</v>
      </c>
      <c r="C36" s="295"/>
      <c r="D36" s="295"/>
      <c r="E36" s="295"/>
      <c r="F36" s="295"/>
    </row>
    <row r="37" spans="2:6" ht="15.75" customHeight="1">
      <c r="B37" s="45"/>
      <c r="C37" s="45"/>
      <c r="D37" s="45"/>
      <c r="E37" s="45"/>
      <c r="F37" s="45"/>
    </row>
    <row r="38" spans="2:6" ht="15.75" customHeight="1">
      <c r="B38" s="45"/>
      <c r="C38" s="45"/>
      <c r="D38" s="45"/>
      <c r="E38" s="45"/>
      <c r="F38" s="45"/>
    </row>
    <row r="39" spans="1:6" s="6" customFormat="1" ht="15.75" customHeight="1">
      <c r="A39" s="73">
        <v>8</v>
      </c>
      <c r="B39" s="307" t="s">
        <v>9</v>
      </c>
      <c r="C39" s="307"/>
      <c r="D39" s="307"/>
      <c r="E39" s="307"/>
      <c r="F39" s="307"/>
    </row>
    <row r="40" spans="2:6" ht="15.75" customHeight="1">
      <c r="B40" s="295" t="s">
        <v>135</v>
      </c>
      <c r="C40" s="295"/>
      <c r="D40" s="295"/>
      <c r="E40" s="295"/>
      <c r="F40" s="295"/>
    </row>
    <row r="41" spans="2:6" ht="15.75" customHeight="1">
      <c r="B41" s="45"/>
      <c r="C41" s="45"/>
      <c r="D41" s="45"/>
      <c r="E41" s="45"/>
      <c r="F41" s="45"/>
    </row>
    <row r="42" spans="2:6" ht="15.75" customHeight="1">
      <c r="B42" s="295" t="s">
        <v>136</v>
      </c>
      <c r="C42" s="295"/>
      <c r="D42" s="295"/>
      <c r="E42" s="295"/>
      <c r="F42" s="295"/>
    </row>
    <row r="43" spans="2:6" ht="15.75" customHeight="1" thickBot="1">
      <c r="B43" s="45"/>
      <c r="C43" s="45"/>
      <c r="D43" s="45"/>
      <c r="E43" s="45"/>
      <c r="F43" s="45"/>
    </row>
    <row r="44" spans="1:6" ht="15.75" customHeight="1">
      <c r="A44" s="75"/>
      <c r="B44" s="331"/>
      <c r="C44" s="296" t="s">
        <v>64</v>
      </c>
      <c r="D44" s="297"/>
      <c r="E44" s="296" t="s">
        <v>66</v>
      </c>
      <c r="F44" s="297"/>
    </row>
    <row r="45" spans="1:6" ht="15.75" customHeight="1" thickBot="1">
      <c r="A45" s="75"/>
      <c r="B45" s="332"/>
      <c r="C45" s="298" t="s">
        <v>167</v>
      </c>
      <c r="D45" s="299"/>
      <c r="E45" s="298" t="str">
        <f>+C45</f>
        <v>ended 31 March</v>
      </c>
      <c r="F45" s="299"/>
    </row>
    <row r="46" spans="1:6" ht="15.75" customHeight="1">
      <c r="A46" s="75"/>
      <c r="B46" s="332"/>
      <c r="C46" s="164">
        <v>2005</v>
      </c>
      <c r="D46" s="165">
        <v>2004</v>
      </c>
      <c r="E46" s="164">
        <f>+C46</f>
        <v>2005</v>
      </c>
      <c r="F46" s="165">
        <f>+D46</f>
        <v>2004</v>
      </c>
    </row>
    <row r="47" spans="1:6" ht="15.75" customHeight="1" thickBot="1">
      <c r="A47" s="75"/>
      <c r="B47" s="333"/>
      <c r="C47" s="60" t="s">
        <v>112</v>
      </c>
      <c r="D47" s="61" t="s">
        <v>112</v>
      </c>
      <c r="E47" s="60" t="s">
        <v>113</v>
      </c>
      <c r="F47" s="61" t="s">
        <v>112</v>
      </c>
    </row>
    <row r="48" spans="1:6" ht="15.75" customHeight="1">
      <c r="A48" s="76"/>
      <c r="B48" s="182" t="s">
        <v>189</v>
      </c>
      <c r="C48" s="101">
        <f>+'[2]qtr plgroup'!$Q$8/1000</f>
        <v>18845.566478999986</v>
      </c>
      <c r="D48" s="58" t="s">
        <v>119</v>
      </c>
      <c r="E48" s="103">
        <f>+ROUND('[2]plgroup'!$Q$8/1000,0)</f>
        <v>56291</v>
      </c>
      <c r="F48" s="58" t="s">
        <v>119</v>
      </c>
    </row>
    <row r="49" spans="1:6" ht="15.75" customHeight="1" thickBot="1">
      <c r="A49" s="76"/>
      <c r="B49" s="183" t="s">
        <v>190</v>
      </c>
      <c r="C49" s="123">
        <f>+'[2]qtr plgroup'!$R$8/1000</f>
        <v>14492.404</v>
      </c>
      <c r="D49" s="59" t="s">
        <v>119</v>
      </c>
      <c r="E49" s="124">
        <f>+ROUND('[2]plgroup'!$R$8/1000,0)</f>
        <v>18287</v>
      </c>
      <c r="F49" s="59" t="s">
        <v>119</v>
      </c>
    </row>
    <row r="50" spans="1:6" ht="18.75" customHeight="1">
      <c r="A50" s="75"/>
      <c r="B50" s="334" t="s">
        <v>168</v>
      </c>
      <c r="C50" s="335"/>
      <c r="D50" s="335"/>
      <c r="E50" s="335"/>
      <c r="F50" s="335"/>
    </row>
    <row r="51" spans="2:6" ht="15.75" customHeight="1">
      <c r="B51" s="45"/>
      <c r="C51" s="45"/>
      <c r="D51" s="45"/>
      <c r="E51" s="45"/>
      <c r="F51" s="45"/>
    </row>
    <row r="52" spans="1:6" s="6" customFormat="1" ht="15.75" customHeight="1">
      <c r="A52" s="73">
        <v>9</v>
      </c>
      <c r="B52" s="307" t="s">
        <v>10</v>
      </c>
      <c r="C52" s="307"/>
      <c r="D52" s="307"/>
      <c r="E52" s="307"/>
      <c r="F52" s="307"/>
    </row>
    <row r="53" spans="2:6" ht="31.5" customHeight="1">
      <c r="B53" s="295" t="s">
        <v>137</v>
      </c>
      <c r="C53" s="295"/>
      <c r="D53" s="295"/>
      <c r="E53" s="295"/>
      <c r="F53" s="295"/>
    </row>
    <row r="54" ht="15.75" customHeight="1"/>
    <row r="55" spans="2:6" ht="15.75" customHeight="1">
      <c r="B55" s="45"/>
      <c r="C55" s="45"/>
      <c r="D55" s="45"/>
      <c r="E55" s="45"/>
      <c r="F55" s="45"/>
    </row>
    <row r="56" spans="1:6" s="6" customFormat="1" ht="15.75" customHeight="1">
      <c r="A56" s="73">
        <v>10</v>
      </c>
      <c r="B56" s="307" t="s">
        <v>11</v>
      </c>
      <c r="C56" s="307"/>
      <c r="D56" s="307"/>
      <c r="E56" s="307"/>
      <c r="F56" s="307"/>
    </row>
    <row r="57" spans="2:6" ht="31.5" customHeight="1">
      <c r="B57" s="311" t="s">
        <v>191</v>
      </c>
      <c r="C57" s="311"/>
      <c r="D57" s="311"/>
      <c r="E57" s="311"/>
      <c r="F57" s="311"/>
    </row>
    <row r="58" spans="2:6" ht="15.75" customHeight="1">
      <c r="B58" s="45"/>
      <c r="C58" s="45"/>
      <c r="D58" s="45"/>
      <c r="E58" s="45"/>
      <c r="F58" s="45"/>
    </row>
    <row r="59" spans="2:6" ht="15.75" customHeight="1">
      <c r="B59" s="45"/>
      <c r="C59" s="45"/>
      <c r="D59" s="45"/>
      <c r="E59" s="45"/>
      <c r="F59" s="45"/>
    </row>
    <row r="60" spans="1:6" s="6" customFormat="1" ht="15.75" customHeight="1">
      <c r="A60" s="73">
        <v>11</v>
      </c>
      <c r="B60" s="307" t="s">
        <v>12</v>
      </c>
      <c r="C60" s="307"/>
      <c r="D60" s="307"/>
      <c r="E60" s="307"/>
      <c r="F60" s="307"/>
    </row>
    <row r="61" spans="2:6" ht="15.75" customHeight="1">
      <c r="B61" s="310" t="s">
        <v>138</v>
      </c>
      <c r="C61" s="310"/>
      <c r="D61" s="310"/>
      <c r="E61" s="310"/>
      <c r="F61" s="310"/>
    </row>
    <row r="62" spans="2:6" ht="15.75" customHeight="1">
      <c r="B62" s="45"/>
      <c r="C62" s="45"/>
      <c r="D62" s="45"/>
      <c r="E62" s="45"/>
      <c r="F62" s="45"/>
    </row>
    <row r="63" spans="2:6" ht="15.75" customHeight="1">
      <c r="B63" s="45"/>
      <c r="C63" s="45"/>
      <c r="D63" s="45"/>
      <c r="E63" s="45"/>
      <c r="F63" s="45"/>
    </row>
    <row r="64" spans="1:6" s="6" customFormat="1" ht="15.75" customHeight="1">
      <c r="A64" s="73">
        <v>12</v>
      </c>
      <c r="B64" s="307" t="s">
        <v>13</v>
      </c>
      <c r="C64" s="307"/>
      <c r="D64" s="307"/>
      <c r="E64" s="307"/>
      <c r="F64" s="307"/>
    </row>
    <row r="65" spans="2:6" ht="36.75" customHeight="1">
      <c r="B65" s="295" t="s">
        <v>192</v>
      </c>
      <c r="C65" s="295"/>
      <c r="D65" s="295"/>
      <c r="E65" s="295"/>
      <c r="F65" s="295"/>
    </row>
    <row r="66" spans="2:6" ht="15.75" customHeight="1">
      <c r="B66" s="45"/>
      <c r="C66" s="45"/>
      <c r="D66" s="45"/>
      <c r="E66" s="45"/>
      <c r="F66" s="45"/>
    </row>
    <row r="67" spans="2:6" ht="15.75" customHeight="1">
      <c r="B67" s="45"/>
      <c r="C67" s="45"/>
      <c r="D67" s="45"/>
      <c r="E67" s="45"/>
      <c r="F67" s="45"/>
    </row>
    <row r="68" spans="1:6" s="6" customFormat="1" ht="15.75" customHeight="1">
      <c r="A68" s="73">
        <v>13</v>
      </c>
      <c r="B68" s="309" t="s">
        <v>80</v>
      </c>
      <c r="C68" s="309"/>
      <c r="D68" s="309"/>
      <c r="E68" s="309"/>
      <c r="F68" s="309"/>
    </row>
    <row r="69" spans="2:6" ht="15.75" customHeight="1" thickBot="1">
      <c r="B69" s="310" t="s">
        <v>143</v>
      </c>
      <c r="C69" s="310"/>
      <c r="D69" s="310"/>
      <c r="E69" s="310"/>
      <c r="F69" s="310"/>
    </row>
    <row r="70" spans="2:6" ht="15.75" customHeight="1">
      <c r="B70" s="125"/>
      <c r="C70" s="296" t="s">
        <v>64</v>
      </c>
      <c r="D70" s="297"/>
      <c r="E70" s="296" t="s">
        <v>66</v>
      </c>
      <c r="F70" s="297"/>
    </row>
    <row r="71" spans="2:6" ht="15.75" customHeight="1" thickBot="1">
      <c r="B71" s="125"/>
      <c r="C71" s="298" t="str">
        <f>+C45</f>
        <v>ended 31 March</v>
      </c>
      <c r="D71" s="299"/>
      <c r="E71" s="298" t="str">
        <f>+C71</f>
        <v>ended 31 March</v>
      </c>
      <c r="F71" s="299"/>
    </row>
    <row r="72" spans="2:6" ht="15.75" customHeight="1">
      <c r="B72" s="52"/>
      <c r="C72" s="300">
        <f>+C46</f>
        <v>2005</v>
      </c>
      <c r="D72" s="301"/>
      <c r="E72" s="300">
        <f>+C72</f>
        <v>2005</v>
      </c>
      <c r="F72" s="301"/>
    </row>
    <row r="73" spans="2:6" ht="15.75" customHeight="1">
      <c r="B73" s="52"/>
      <c r="C73" s="302" t="s">
        <v>112</v>
      </c>
      <c r="D73" s="303"/>
      <c r="E73" s="302" t="s">
        <v>112</v>
      </c>
      <c r="F73" s="303"/>
    </row>
    <row r="74" spans="2:6" ht="15.75" customHeight="1">
      <c r="B74" s="45" t="s">
        <v>144</v>
      </c>
      <c r="C74" s="304">
        <f>+'[2]Notes'!$Q$477</f>
        <v>32.504</v>
      </c>
      <c r="D74" s="305"/>
      <c r="E74" s="304">
        <f>+'[2]Notes'!$Q$472</f>
        <v>1431.5</v>
      </c>
      <c r="F74" s="305"/>
    </row>
    <row r="75" spans="2:6" ht="15.75" customHeight="1" thickBot="1">
      <c r="B75" s="45"/>
      <c r="C75" s="131"/>
      <c r="D75" s="132"/>
      <c r="E75" s="60"/>
      <c r="F75" s="130"/>
    </row>
    <row r="76" spans="2:6" ht="15.75" customHeight="1">
      <c r="B76" s="45"/>
      <c r="C76" s="127"/>
      <c r="D76" s="128"/>
      <c r="E76" s="126"/>
      <c r="F76" s="129"/>
    </row>
    <row r="77" spans="2:6" ht="15.75" customHeight="1">
      <c r="B77" s="45"/>
      <c r="C77" s="127"/>
      <c r="D77" s="128"/>
      <c r="E77" s="126"/>
      <c r="F77" s="129"/>
    </row>
    <row r="78" spans="2:6" ht="15.75" customHeight="1">
      <c r="B78" s="45"/>
      <c r="C78" s="126"/>
      <c r="D78" s="126"/>
      <c r="E78" s="126"/>
      <c r="F78" s="126"/>
    </row>
    <row r="79" spans="1:6" s="6" customFormat="1" ht="15.75" customHeight="1">
      <c r="A79" s="73">
        <v>14</v>
      </c>
      <c r="B79" s="309" t="s">
        <v>14</v>
      </c>
      <c r="C79" s="309"/>
      <c r="D79" s="309"/>
      <c r="E79" s="309"/>
      <c r="F79" s="309"/>
    </row>
    <row r="80" spans="2:6" ht="15.75" customHeight="1">
      <c r="B80" s="295" t="s">
        <v>169</v>
      </c>
      <c r="C80" s="295"/>
      <c r="D80" s="295"/>
      <c r="E80" s="295"/>
      <c r="F80" s="295"/>
    </row>
    <row r="81" spans="2:6" ht="15.75" customHeight="1" thickBot="1">
      <c r="B81" s="45"/>
      <c r="C81" s="45"/>
      <c r="D81" s="45"/>
      <c r="E81" s="45"/>
      <c r="F81" s="45"/>
    </row>
    <row r="82" spans="1:5" ht="15.75" customHeight="1" thickBot="1">
      <c r="A82" s="75"/>
      <c r="B82" s="63"/>
      <c r="C82" s="64" t="s">
        <v>112</v>
      </c>
      <c r="E82" s="62"/>
    </row>
    <row r="83" spans="1:6" ht="15.75" customHeight="1">
      <c r="A83" s="76"/>
      <c r="B83" s="47" t="s">
        <v>23</v>
      </c>
      <c r="C83" s="167"/>
      <c r="E83" s="62"/>
      <c r="F83" s="45"/>
    </row>
    <row r="84" spans="1:6" ht="15.75" customHeight="1" thickBot="1">
      <c r="A84" s="76"/>
      <c r="B84" s="48" t="s">
        <v>147</v>
      </c>
      <c r="C84" s="138">
        <f>+'[2]Notes'!$Q$463</f>
        <v>12743.739</v>
      </c>
      <c r="E84" s="62"/>
      <c r="F84" s="45"/>
    </row>
    <row r="85" spans="2:6" ht="15.75" customHeight="1">
      <c r="B85" s="53"/>
      <c r="C85" s="53"/>
      <c r="D85" s="53"/>
      <c r="E85" s="53"/>
      <c r="F85" s="53"/>
    </row>
    <row r="86" spans="2:6" ht="15.75" customHeight="1">
      <c r="B86" s="45"/>
      <c r="C86" s="45"/>
      <c r="D86" s="45"/>
      <c r="E86" s="45"/>
      <c r="F86" s="45"/>
    </row>
    <row r="87" spans="1:6" s="6" customFormat="1" ht="15.75" customHeight="1">
      <c r="A87" s="73">
        <v>15</v>
      </c>
      <c r="B87" s="307" t="s">
        <v>81</v>
      </c>
      <c r="C87" s="307"/>
      <c r="D87" s="307"/>
      <c r="E87" s="307"/>
      <c r="F87" s="307"/>
    </row>
    <row r="88" spans="2:6" ht="30" customHeight="1">
      <c r="B88" s="295" t="s">
        <v>170</v>
      </c>
      <c r="C88" s="295"/>
      <c r="D88" s="295"/>
      <c r="E88" s="295"/>
      <c r="F88" s="295"/>
    </row>
    <row r="89" spans="2:6" ht="15.75" customHeight="1">
      <c r="B89" s="45"/>
      <c r="C89" s="45"/>
      <c r="D89" s="45"/>
      <c r="E89" s="45"/>
      <c r="F89" s="45"/>
    </row>
    <row r="90" spans="2:6" ht="15.75" customHeight="1">
      <c r="B90" s="45"/>
      <c r="C90" s="45"/>
      <c r="D90" s="45"/>
      <c r="E90" s="45"/>
      <c r="F90" s="45"/>
    </row>
    <row r="91" spans="1:6" s="6" customFormat="1" ht="15.75" customHeight="1">
      <c r="A91" s="73">
        <v>16</v>
      </c>
      <c r="B91" s="307" t="s">
        <v>15</v>
      </c>
      <c r="C91" s="307"/>
      <c r="D91" s="307"/>
      <c r="E91" s="307"/>
      <c r="F91" s="307"/>
    </row>
    <row r="92" spans="2:6" ht="15.75" customHeight="1">
      <c r="B92" s="45" t="s">
        <v>139</v>
      </c>
      <c r="C92" s="45"/>
      <c r="D92" s="45"/>
      <c r="E92" s="45"/>
      <c r="F92" s="45"/>
    </row>
    <row r="93" spans="2:6" ht="15.75" customHeight="1">
      <c r="B93" s="52"/>
      <c r="C93" s="52"/>
      <c r="D93" s="52"/>
      <c r="E93" s="52"/>
      <c r="F93" s="52"/>
    </row>
    <row r="94" spans="2:6" ht="15.75" customHeight="1">
      <c r="B94" s="45"/>
      <c r="C94" s="45"/>
      <c r="D94" s="45"/>
      <c r="E94" s="45"/>
      <c r="F94" s="45"/>
    </row>
    <row r="95" spans="1:6" s="6" customFormat="1" ht="15.75" customHeight="1">
      <c r="A95" s="73">
        <v>17</v>
      </c>
      <c r="B95" s="307" t="s">
        <v>16</v>
      </c>
      <c r="C95" s="307"/>
      <c r="D95" s="307"/>
      <c r="E95" s="307"/>
      <c r="F95" s="307"/>
    </row>
    <row r="96" spans="2:6" ht="31.5" customHeight="1">
      <c r="B96" s="311" t="s">
        <v>193</v>
      </c>
      <c r="C96" s="311"/>
      <c r="D96" s="311"/>
      <c r="E96" s="311"/>
      <c r="F96" s="311"/>
    </row>
    <row r="97" spans="2:6" ht="15.75" customHeight="1">
      <c r="B97" s="45"/>
      <c r="C97" s="45"/>
      <c r="D97" s="45"/>
      <c r="E97" s="45"/>
      <c r="F97" s="45"/>
    </row>
    <row r="98" spans="2:6" ht="15.75" customHeight="1">
      <c r="B98" s="45"/>
      <c r="C98" s="45"/>
      <c r="D98" s="45"/>
      <c r="E98" s="45"/>
      <c r="F98" s="45"/>
    </row>
    <row r="99" spans="1:6" s="6" customFormat="1" ht="15.75" customHeight="1">
      <c r="A99" s="73">
        <v>18</v>
      </c>
      <c r="B99" s="307" t="s">
        <v>17</v>
      </c>
      <c r="C99" s="307"/>
      <c r="D99" s="307"/>
      <c r="E99" s="307"/>
      <c r="F99" s="307"/>
    </row>
    <row r="100" spans="2:6" ht="15.75" customHeight="1">
      <c r="B100" s="295" t="s">
        <v>152</v>
      </c>
      <c r="C100" s="295"/>
      <c r="D100" s="295"/>
      <c r="E100" s="295"/>
      <c r="F100" s="45"/>
    </row>
    <row r="101" spans="2:6" ht="15.75" customHeight="1">
      <c r="B101" s="45"/>
      <c r="C101" s="45"/>
      <c r="D101" s="45"/>
      <c r="E101" s="45"/>
      <c r="F101" s="45"/>
    </row>
    <row r="102" spans="2:6" ht="15.75" customHeight="1">
      <c r="B102" s="45"/>
      <c r="C102" s="45"/>
      <c r="D102" s="45"/>
      <c r="E102" s="45"/>
      <c r="F102" s="45"/>
    </row>
    <row r="103" spans="1:6" s="6" customFormat="1" ht="15.75" customHeight="1">
      <c r="A103" s="73">
        <v>19</v>
      </c>
      <c r="B103" s="309" t="s">
        <v>18</v>
      </c>
      <c r="C103" s="309"/>
      <c r="D103" s="309"/>
      <c r="E103" s="309"/>
      <c r="F103" s="309"/>
    </row>
    <row r="104" spans="2:6" ht="15.75" customHeight="1" thickBot="1">
      <c r="B104" s="45"/>
      <c r="C104" s="45"/>
      <c r="D104" s="45"/>
      <c r="E104" s="45"/>
      <c r="F104" s="45"/>
    </row>
    <row r="105" spans="1:6" ht="15.75" customHeight="1">
      <c r="A105" s="75"/>
      <c r="B105" s="325"/>
      <c r="C105" s="296" t="s">
        <v>64</v>
      </c>
      <c r="D105" s="297"/>
      <c r="E105" s="330" t="s">
        <v>66</v>
      </c>
      <c r="F105" s="297"/>
    </row>
    <row r="106" spans="1:6" ht="15.75" customHeight="1">
      <c r="A106" s="75"/>
      <c r="B106" s="326"/>
      <c r="C106" s="323" t="s">
        <v>171</v>
      </c>
      <c r="D106" s="324"/>
      <c r="E106" s="329" t="s">
        <v>172</v>
      </c>
      <c r="F106" s="324"/>
    </row>
    <row r="107" spans="1:6" ht="15.75" customHeight="1" thickBot="1">
      <c r="A107" s="75"/>
      <c r="B107" s="326"/>
      <c r="C107" s="321" t="str">
        <f>+C45</f>
        <v>ended 31 March</v>
      </c>
      <c r="D107" s="322"/>
      <c r="E107" s="328" t="str">
        <f>+C107</f>
        <v>ended 31 March</v>
      </c>
      <c r="F107" s="322"/>
    </row>
    <row r="108" spans="1:6" ht="15.75" customHeight="1">
      <c r="A108" s="75"/>
      <c r="B108" s="326"/>
      <c r="C108" s="164">
        <f>+C46</f>
        <v>2005</v>
      </c>
      <c r="D108" s="165">
        <f>+D46</f>
        <v>2004</v>
      </c>
      <c r="E108" s="168">
        <f>+C108</f>
        <v>2005</v>
      </c>
      <c r="F108" s="165">
        <f>+D108</f>
        <v>2004</v>
      </c>
    </row>
    <row r="109" spans="1:6" ht="15.75" customHeight="1" thickBot="1">
      <c r="A109" s="75"/>
      <c r="B109" s="327"/>
      <c r="C109" s="60" t="s">
        <v>112</v>
      </c>
      <c r="D109" s="61" t="s">
        <v>112</v>
      </c>
      <c r="E109" s="65" t="s">
        <v>112</v>
      </c>
      <c r="F109" s="61" t="s">
        <v>112</v>
      </c>
    </row>
    <row r="110" spans="1:6" ht="15.75" customHeight="1">
      <c r="A110" s="76"/>
      <c r="B110" s="50"/>
      <c r="C110" s="50"/>
      <c r="D110" s="58"/>
      <c r="E110" s="55"/>
      <c r="F110" s="58"/>
    </row>
    <row r="111" spans="1:6" ht="15.75" customHeight="1">
      <c r="A111" s="75"/>
      <c r="B111" s="50" t="s">
        <v>145</v>
      </c>
      <c r="C111" s="103">
        <f>+'[2]Notes'!$Q$89</f>
        <v>243.86087848728656</v>
      </c>
      <c r="D111" s="58" t="s">
        <v>119</v>
      </c>
      <c r="E111" s="137">
        <f>+'[2]Notes'!$Q$83</f>
        <v>1147.5779884872866</v>
      </c>
      <c r="F111" s="58" t="s">
        <v>119</v>
      </c>
    </row>
    <row r="112" spans="1:6" ht="15.75" customHeight="1" thickBot="1">
      <c r="A112" s="75"/>
      <c r="B112" s="57"/>
      <c r="C112" s="57"/>
      <c r="D112" s="59"/>
      <c r="E112" s="49"/>
      <c r="F112" s="59"/>
    </row>
    <row r="113" spans="1:6" ht="15.75" customHeight="1">
      <c r="A113" s="75"/>
      <c r="B113" s="55"/>
      <c r="C113" s="55"/>
      <c r="D113" s="55"/>
      <c r="E113" s="55"/>
      <c r="F113" s="55"/>
    </row>
    <row r="114" spans="2:6" ht="31.5" customHeight="1">
      <c r="B114" s="320" t="s">
        <v>146</v>
      </c>
      <c r="C114" s="320"/>
      <c r="D114" s="320"/>
      <c r="E114" s="320"/>
      <c r="F114" s="320"/>
    </row>
    <row r="115" spans="2:6" ht="15.75" customHeight="1">
      <c r="B115" s="44"/>
      <c r="C115" s="44"/>
      <c r="D115" s="45"/>
      <c r="E115" s="45"/>
      <c r="F115" s="45"/>
    </row>
    <row r="116" spans="2:6" ht="15.75" customHeight="1">
      <c r="B116" s="45"/>
      <c r="C116" s="45"/>
      <c r="D116" s="45"/>
      <c r="E116" s="45"/>
      <c r="F116" s="45"/>
    </row>
    <row r="117" spans="1:6" s="6" customFormat="1" ht="15.75" customHeight="1">
      <c r="A117" s="73">
        <v>20</v>
      </c>
      <c r="B117" s="307" t="s">
        <v>82</v>
      </c>
      <c r="C117" s="307"/>
      <c r="D117" s="307"/>
      <c r="E117" s="307"/>
      <c r="F117" s="307"/>
    </row>
    <row r="118" spans="2:6" ht="30" customHeight="1">
      <c r="B118" s="320" t="s">
        <v>140</v>
      </c>
      <c r="C118" s="320"/>
      <c r="D118" s="320"/>
      <c r="E118" s="320"/>
      <c r="F118" s="320"/>
    </row>
    <row r="119" spans="2:6" ht="15.75" customHeight="1">
      <c r="B119" s="320"/>
      <c r="C119" s="320"/>
      <c r="D119" s="320"/>
      <c r="E119" s="320"/>
      <c r="F119" s="320"/>
    </row>
    <row r="120" spans="2:6" ht="15.75" customHeight="1">
      <c r="B120" s="45"/>
      <c r="C120" s="45"/>
      <c r="D120" s="45"/>
      <c r="E120" s="45"/>
      <c r="F120" s="45"/>
    </row>
    <row r="121" spans="1:6" s="6" customFormat="1" ht="15.75" customHeight="1">
      <c r="A121" s="73">
        <v>21</v>
      </c>
      <c r="B121" s="307" t="s">
        <v>19</v>
      </c>
      <c r="C121" s="307"/>
      <c r="D121" s="307"/>
      <c r="E121" s="307"/>
      <c r="F121" s="307"/>
    </row>
    <row r="122" spans="1:6" s="6" customFormat="1" ht="32.25" customHeight="1">
      <c r="A122" s="73"/>
      <c r="B122" s="337" t="s">
        <v>153</v>
      </c>
      <c r="C122" s="337"/>
      <c r="D122" s="337"/>
      <c r="E122" s="337"/>
      <c r="F122" s="337"/>
    </row>
    <row r="123" spans="2:6" ht="15.75" customHeight="1">
      <c r="B123" s="320"/>
      <c r="C123" s="320"/>
      <c r="D123" s="320"/>
      <c r="E123" s="320"/>
      <c r="F123" s="320"/>
    </row>
    <row r="124" spans="2:6" ht="15.75" customHeight="1">
      <c r="B124" s="45"/>
      <c r="C124" s="45"/>
      <c r="D124" s="45"/>
      <c r="E124" s="45"/>
      <c r="F124" s="45"/>
    </row>
    <row r="125" spans="2:6" ht="15.75" customHeight="1">
      <c r="B125" s="45"/>
      <c r="C125" s="45"/>
      <c r="D125" s="45"/>
      <c r="E125" s="45"/>
      <c r="F125" s="45"/>
    </row>
    <row r="126" spans="1:6" s="6" customFormat="1" ht="15.75" customHeight="1">
      <c r="A126" s="73">
        <v>22</v>
      </c>
      <c r="B126" s="307" t="s">
        <v>83</v>
      </c>
      <c r="C126" s="307"/>
      <c r="D126" s="307"/>
      <c r="E126" s="307"/>
      <c r="F126" s="307"/>
    </row>
    <row r="127" spans="1:6" s="6" customFormat="1" ht="39" customHeight="1">
      <c r="A127" s="177" t="s">
        <v>195</v>
      </c>
      <c r="B127" s="316" t="s">
        <v>173</v>
      </c>
      <c r="C127" s="317"/>
      <c r="D127" s="317"/>
      <c r="E127" s="317"/>
      <c r="F127" s="317"/>
    </row>
    <row r="128" spans="1:6" s="6" customFormat="1" ht="15.75" customHeight="1">
      <c r="A128" s="181"/>
      <c r="B128" s="174"/>
      <c r="C128" s="174"/>
      <c r="D128" s="174"/>
      <c r="E128" s="174"/>
      <c r="F128" s="174"/>
    </row>
    <row r="129" spans="1:6" s="6" customFormat="1" ht="32.25" customHeight="1">
      <c r="A129" s="177" t="s">
        <v>196</v>
      </c>
      <c r="B129" s="318" t="s">
        <v>204</v>
      </c>
      <c r="C129" s="319"/>
      <c r="D129" s="319"/>
      <c r="E129" s="319"/>
      <c r="F129" s="319"/>
    </row>
    <row r="130" spans="3:6" ht="36" customHeight="1">
      <c r="C130" s="169" t="s">
        <v>174</v>
      </c>
      <c r="D130" s="170" t="s">
        <v>175</v>
      </c>
      <c r="E130" s="170" t="s">
        <v>176</v>
      </c>
      <c r="F130" s="45"/>
    </row>
    <row r="131" spans="2:6" ht="15.75" customHeight="1">
      <c r="B131" s="45"/>
      <c r="C131" s="170" t="s">
        <v>177</v>
      </c>
      <c r="D131" s="170" t="s">
        <v>177</v>
      </c>
      <c r="E131" s="170" t="s">
        <v>177</v>
      </c>
      <c r="F131" s="45"/>
    </row>
    <row r="132" spans="2:6" ht="15.75" customHeight="1">
      <c r="B132" s="45" t="s">
        <v>178</v>
      </c>
      <c r="C132" s="171">
        <v>14000</v>
      </c>
      <c r="D132" s="171">
        <f>+'[1]Sheet1'!$C$24</f>
        <v>13272.717</v>
      </c>
      <c r="E132" s="171">
        <f>+C132-D132</f>
        <v>727.2829999999994</v>
      </c>
      <c r="F132" s="45"/>
    </row>
    <row r="133" spans="2:6" ht="15.75" customHeight="1">
      <c r="B133" s="45" t="s">
        <v>179</v>
      </c>
      <c r="C133" s="171">
        <v>1600</v>
      </c>
      <c r="D133" s="171">
        <f>1447496/1000</f>
        <v>1447.496</v>
      </c>
      <c r="E133" s="171">
        <f>+C133-D133</f>
        <v>152.5039999999999</v>
      </c>
      <c r="F133" s="45"/>
    </row>
    <row r="134" spans="2:6" ht="15.75" customHeight="1">
      <c r="B134" s="45" t="s">
        <v>180</v>
      </c>
      <c r="C134" s="171">
        <v>6928</v>
      </c>
      <c r="D134" s="171">
        <f>+'[1]Sheet1'!$C$26</f>
        <v>4928</v>
      </c>
      <c r="E134" s="171">
        <f>+C134-D134</f>
        <v>2000</v>
      </c>
      <c r="F134" s="45"/>
    </row>
    <row r="135" spans="2:6" ht="15.75" customHeight="1" thickBot="1">
      <c r="B135" s="45"/>
      <c r="C135" s="172">
        <f>SUM(C132:C134)</f>
        <v>22528</v>
      </c>
      <c r="D135" s="172">
        <f>SUM(D132:D134)</f>
        <v>19648.213</v>
      </c>
      <c r="E135" s="172">
        <f>SUM(E132:E134)</f>
        <v>2879.7869999999994</v>
      </c>
      <c r="F135" s="45"/>
    </row>
    <row r="136" spans="2:6" ht="15.75" customHeight="1">
      <c r="B136" s="45"/>
      <c r="C136" s="175"/>
      <c r="D136" s="175"/>
      <c r="E136" s="175"/>
      <c r="F136" s="45"/>
    </row>
    <row r="137" spans="1:6" ht="32.25" customHeight="1">
      <c r="A137" s="177" t="s">
        <v>197</v>
      </c>
      <c r="B137" s="318" t="s">
        <v>201</v>
      </c>
      <c r="C137" s="319"/>
      <c r="D137" s="319"/>
      <c r="E137" s="319"/>
      <c r="F137" s="319"/>
    </row>
    <row r="138" spans="1:6" ht="15.75" customHeight="1">
      <c r="A138" s="178"/>
      <c r="B138" s="179"/>
      <c r="C138" s="180"/>
      <c r="D138" s="180"/>
      <c r="E138" s="180"/>
      <c r="F138" s="179"/>
    </row>
    <row r="139" spans="1:6" ht="32.25" customHeight="1">
      <c r="A139" s="177" t="s">
        <v>198</v>
      </c>
      <c r="B139" s="318" t="s">
        <v>200</v>
      </c>
      <c r="C139" s="319"/>
      <c r="D139" s="319"/>
      <c r="E139" s="319"/>
      <c r="F139" s="319"/>
    </row>
    <row r="140" spans="1:6" ht="15.75" customHeight="1">
      <c r="A140" s="178"/>
      <c r="B140" s="179"/>
      <c r="C140" s="180"/>
      <c r="D140" s="180"/>
      <c r="E140" s="180"/>
      <c r="F140" s="179"/>
    </row>
    <row r="141" spans="1:6" ht="32.25" customHeight="1">
      <c r="A141" s="177" t="s">
        <v>199</v>
      </c>
      <c r="B141" s="318" t="s">
        <v>202</v>
      </c>
      <c r="C141" s="319"/>
      <c r="D141" s="319"/>
      <c r="E141" s="319"/>
      <c r="F141" s="319"/>
    </row>
    <row r="142" spans="2:6" ht="15.75" customHeight="1">
      <c r="B142" s="45"/>
      <c r="C142" s="175"/>
      <c r="D142" s="175"/>
      <c r="E142" s="175"/>
      <c r="F142" s="45"/>
    </row>
    <row r="143" spans="2:6" ht="15.75" customHeight="1">
      <c r="B143" s="45"/>
      <c r="C143" s="175"/>
      <c r="D143" s="175"/>
      <c r="E143" s="175"/>
      <c r="F143" s="45"/>
    </row>
    <row r="144" spans="2:6" ht="15.75" customHeight="1">
      <c r="B144" s="45"/>
      <c r="C144" s="45"/>
      <c r="D144" s="45"/>
      <c r="E144" s="45"/>
      <c r="F144" s="45"/>
    </row>
    <row r="145" spans="1:6" s="6" customFormat="1" ht="15.75" customHeight="1">
      <c r="A145" s="73">
        <v>23</v>
      </c>
      <c r="B145" s="309" t="s">
        <v>84</v>
      </c>
      <c r="C145" s="309"/>
      <c r="D145" s="309"/>
      <c r="E145" s="309"/>
      <c r="F145" s="309"/>
    </row>
    <row r="146" spans="2:6" ht="15.75" customHeight="1">
      <c r="B146" s="320" t="s">
        <v>181</v>
      </c>
      <c r="C146" s="320"/>
      <c r="D146" s="320"/>
      <c r="E146" s="320"/>
      <c r="F146" s="320"/>
    </row>
    <row r="147" spans="2:6" ht="15.75" customHeight="1" thickBot="1">
      <c r="B147" s="45"/>
      <c r="C147" s="45"/>
      <c r="D147" s="45"/>
      <c r="E147" s="45"/>
      <c r="F147" s="45"/>
    </row>
    <row r="148" spans="1:7" ht="31.5" customHeight="1" thickBot="1">
      <c r="A148" s="75"/>
      <c r="B148" s="325"/>
      <c r="C148" s="312" t="s">
        <v>142</v>
      </c>
      <c r="D148" s="313"/>
      <c r="F148" s="62"/>
      <c r="G148" s="66"/>
    </row>
    <row r="149" spans="1:7" ht="15.75" customHeight="1" thickBot="1">
      <c r="A149" s="75"/>
      <c r="B149" s="327"/>
      <c r="C149" s="312" t="s">
        <v>112</v>
      </c>
      <c r="D149" s="313"/>
      <c r="F149" s="62"/>
      <c r="G149" s="66"/>
    </row>
    <row r="150" spans="1:7" ht="15.75" customHeight="1">
      <c r="A150" s="76"/>
      <c r="B150" s="46" t="s">
        <v>74</v>
      </c>
      <c r="C150" s="314">
        <f>+'[2]Notes'!$Q$408+'BS'!B38+'BS'!B39+'BS'!B28+'BS'!B29+0.3</f>
        <v>57301.074140000004</v>
      </c>
      <c r="D150" s="315"/>
      <c r="E150" s="55"/>
      <c r="F150" s="62"/>
      <c r="G150" s="66"/>
    </row>
    <row r="151" spans="1:7" ht="15.75" customHeight="1">
      <c r="A151" s="75"/>
      <c r="B151" s="56"/>
      <c r="C151" s="103"/>
      <c r="D151" s="133"/>
      <c r="E151" s="55"/>
      <c r="F151" s="62"/>
      <c r="G151" s="66"/>
    </row>
    <row r="152" spans="1:7" ht="15.75" customHeight="1">
      <c r="A152" s="76"/>
      <c r="B152" s="47" t="s">
        <v>75</v>
      </c>
      <c r="C152" s="338">
        <f>+'[2]Notes'!$Q$413</f>
        <v>22562.713789999998</v>
      </c>
      <c r="D152" s="339"/>
      <c r="E152" s="55"/>
      <c r="F152" s="62"/>
      <c r="G152" s="66"/>
    </row>
    <row r="153" spans="1:7" ht="15.75" customHeight="1">
      <c r="A153" s="76"/>
      <c r="B153" s="47"/>
      <c r="C153" s="101"/>
      <c r="D153" s="134"/>
      <c r="E153" s="55"/>
      <c r="F153" s="62"/>
      <c r="G153" s="66"/>
    </row>
    <row r="154" spans="1:7" ht="15.75" customHeight="1" thickBot="1">
      <c r="A154" s="75"/>
      <c r="B154" s="135" t="s">
        <v>142</v>
      </c>
      <c r="C154" s="57"/>
      <c r="D154" s="136">
        <f>+C152+C150</f>
        <v>79863.78793</v>
      </c>
      <c r="E154" s="55"/>
      <c r="F154" s="62"/>
      <c r="G154" s="66"/>
    </row>
    <row r="155" spans="2:6" ht="15.75" customHeight="1">
      <c r="B155" s="45"/>
      <c r="C155" s="45"/>
      <c r="D155" s="45"/>
      <c r="E155" s="45"/>
      <c r="F155" s="45"/>
    </row>
    <row r="156" spans="2:6" ht="13.5" customHeight="1">
      <c r="B156" s="336" t="s">
        <v>141</v>
      </c>
      <c r="C156" s="336"/>
      <c r="D156" s="336"/>
      <c r="E156" s="336"/>
      <c r="F156" s="336"/>
    </row>
    <row r="157" spans="2:6" ht="15.75" customHeight="1">
      <c r="B157" s="52"/>
      <c r="C157" s="52"/>
      <c r="D157" s="52"/>
      <c r="E157" s="52"/>
      <c r="F157" s="52"/>
    </row>
    <row r="158" spans="2:6" ht="15.75" customHeight="1">
      <c r="B158" s="45"/>
      <c r="C158" s="45"/>
      <c r="D158" s="45"/>
      <c r="E158" s="45"/>
      <c r="F158" s="45"/>
    </row>
    <row r="159" spans="1:6" s="6" customFormat="1" ht="15.75" customHeight="1">
      <c r="A159" s="73">
        <v>24</v>
      </c>
      <c r="B159" s="307" t="s">
        <v>1</v>
      </c>
      <c r="C159" s="307"/>
      <c r="D159" s="307"/>
      <c r="E159" s="307"/>
      <c r="F159" s="307"/>
    </row>
    <row r="160" spans="2:6" ht="32.25" customHeight="1">
      <c r="B160" s="320" t="s">
        <v>182</v>
      </c>
      <c r="C160" s="320"/>
      <c r="D160" s="320"/>
      <c r="E160" s="320"/>
      <c r="F160" s="320"/>
    </row>
    <row r="161" spans="2:6" ht="15.75" customHeight="1">
      <c r="B161" s="45"/>
      <c r="C161" s="45"/>
      <c r="D161" s="45"/>
      <c r="E161" s="45"/>
      <c r="F161" s="45"/>
    </row>
    <row r="162" spans="2:6" ht="15.75" customHeight="1">
      <c r="B162" s="45"/>
      <c r="C162" s="45"/>
      <c r="D162" s="45"/>
      <c r="E162" s="45"/>
      <c r="F162" s="45"/>
    </row>
    <row r="163" spans="1:6" s="6" customFormat="1" ht="15.75" customHeight="1">
      <c r="A163" s="73">
        <v>25</v>
      </c>
      <c r="B163" s="307" t="s">
        <v>20</v>
      </c>
      <c r="C163" s="307"/>
      <c r="D163" s="307"/>
      <c r="E163" s="307"/>
      <c r="F163" s="307"/>
    </row>
    <row r="164" spans="2:6" ht="23.25" customHeight="1">
      <c r="B164" s="320" t="s">
        <v>154</v>
      </c>
      <c r="C164" s="320"/>
      <c r="D164" s="320"/>
      <c r="E164" s="320"/>
      <c r="F164" s="320"/>
    </row>
    <row r="165" spans="2:6" ht="15.75" customHeight="1">
      <c r="B165" s="45"/>
      <c r="C165" s="45"/>
      <c r="D165" s="45"/>
      <c r="E165" s="45"/>
      <c r="F165" s="45"/>
    </row>
    <row r="166" spans="2:6" ht="15.75" customHeight="1">
      <c r="B166" s="45"/>
      <c r="C166" s="45"/>
      <c r="D166" s="45"/>
      <c r="E166" s="45"/>
      <c r="F166" s="45"/>
    </row>
    <row r="167" spans="1:6" s="6" customFormat="1" ht="15.75" customHeight="1">
      <c r="A167" s="73">
        <v>26</v>
      </c>
      <c r="B167" s="307" t="s">
        <v>85</v>
      </c>
      <c r="C167" s="307"/>
      <c r="D167" s="307"/>
      <c r="E167" s="307"/>
      <c r="F167" s="307"/>
    </row>
    <row r="168" spans="2:6" ht="30" customHeight="1">
      <c r="B168" s="320" t="s">
        <v>155</v>
      </c>
      <c r="C168" s="320"/>
      <c r="D168" s="320"/>
      <c r="E168" s="320"/>
      <c r="F168" s="320"/>
    </row>
    <row r="169" spans="2:6" ht="15.75" customHeight="1">
      <c r="B169" s="45"/>
      <c r="C169" s="45"/>
      <c r="D169" s="45"/>
      <c r="E169" s="45"/>
      <c r="F169" s="45"/>
    </row>
    <row r="170" spans="2:6" ht="15.75" customHeight="1">
      <c r="B170" s="45"/>
      <c r="C170" s="45"/>
      <c r="D170" s="45"/>
      <c r="E170" s="45"/>
      <c r="F170" s="45"/>
    </row>
    <row r="171" spans="1:6" s="6" customFormat="1" ht="15.75" customHeight="1">
      <c r="A171" s="73">
        <v>27</v>
      </c>
      <c r="B171" s="307" t="s">
        <v>86</v>
      </c>
      <c r="C171" s="307"/>
      <c r="D171" s="307"/>
      <c r="E171" s="307"/>
      <c r="F171" s="307"/>
    </row>
    <row r="172" spans="2:6" ht="15.75" customHeight="1" thickBot="1">
      <c r="B172" s="45"/>
      <c r="C172" s="45"/>
      <c r="D172" s="45"/>
      <c r="E172" s="45"/>
      <c r="F172" s="45"/>
    </row>
    <row r="173" spans="1:6" ht="15.75" customHeight="1">
      <c r="A173" s="75"/>
      <c r="B173" s="325"/>
      <c r="C173" s="296" t="s">
        <v>64</v>
      </c>
      <c r="D173" s="297"/>
      <c r="E173" s="296" t="s">
        <v>66</v>
      </c>
      <c r="F173" s="297"/>
    </row>
    <row r="174" spans="1:6" ht="15.75" customHeight="1">
      <c r="A174" s="340"/>
      <c r="B174" s="326"/>
      <c r="C174" s="323" t="s">
        <v>65</v>
      </c>
      <c r="D174" s="324"/>
      <c r="E174" s="323" t="s">
        <v>159</v>
      </c>
      <c r="F174" s="324"/>
    </row>
    <row r="175" spans="1:6" ht="15.75" customHeight="1" thickBot="1">
      <c r="A175" s="340"/>
      <c r="B175" s="326"/>
      <c r="C175" s="341" t="str">
        <f>+C45</f>
        <v>ended 31 March</v>
      </c>
      <c r="D175" s="342"/>
      <c r="E175" s="341" t="str">
        <f>+C175</f>
        <v>ended 31 March</v>
      </c>
      <c r="F175" s="342"/>
    </row>
    <row r="176" spans="1:6" ht="15.75" customHeight="1">
      <c r="A176" s="75"/>
      <c r="B176" s="326"/>
      <c r="C176" s="164">
        <f>+C46</f>
        <v>2005</v>
      </c>
      <c r="D176" s="173">
        <f>+D46</f>
        <v>2004</v>
      </c>
      <c r="E176" s="166">
        <f>+C176</f>
        <v>2005</v>
      </c>
      <c r="F176" s="165">
        <f>+D176</f>
        <v>2004</v>
      </c>
    </row>
    <row r="177" spans="1:6" ht="15.75" customHeight="1" thickBot="1">
      <c r="A177" s="75"/>
      <c r="B177" s="326"/>
      <c r="C177" s="60" t="s">
        <v>112</v>
      </c>
      <c r="D177" s="61" t="s">
        <v>112</v>
      </c>
      <c r="E177" s="60" t="s">
        <v>112</v>
      </c>
      <c r="F177" s="61" t="s">
        <v>112</v>
      </c>
    </row>
    <row r="178" spans="1:6" ht="15.75" customHeight="1">
      <c r="A178" s="76"/>
      <c r="B178" s="68" t="s">
        <v>76</v>
      </c>
      <c r="C178" s="51"/>
      <c r="D178" s="69"/>
      <c r="E178" s="51"/>
      <c r="F178" s="69"/>
    </row>
    <row r="179" spans="1:6" ht="15.75" customHeight="1">
      <c r="A179" s="76"/>
      <c r="B179" s="67" t="s">
        <v>77</v>
      </c>
      <c r="C179" s="101">
        <f>+'IS'!B24</f>
        <v>2446</v>
      </c>
      <c r="D179" s="102" t="s">
        <v>119</v>
      </c>
      <c r="E179" s="103">
        <f>+'IS'!D24</f>
        <v>7443</v>
      </c>
      <c r="F179" s="58" t="s">
        <v>119</v>
      </c>
    </row>
    <row r="180" spans="1:6" ht="15.75" customHeight="1">
      <c r="A180" s="77"/>
      <c r="B180" s="67"/>
      <c r="C180" s="47"/>
      <c r="D180" s="70"/>
      <c r="E180" s="47"/>
      <c r="F180" s="70"/>
    </row>
    <row r="181" spans="1:6" ht="15.75" customHeight="1">
      <c r="A181" s="76"/>
      <c r="B181" s="67" t="s">
        <v>148</v>
      </c>
      <c r="C181" s="101">
        <f>+SE!C33</f>
        <v>95260</v>
      </c>
      <c r="D181" s="102" t="s">
        <v>119</v>
      </c>
      <c r="E181" s="103">
        <f>+SE!C33</f>
        <v>95260</v>
      </c>
      <c r="F181" s="102" t="s">
        <v>119</v>
      </c>
    </row>
    <row r="182" spans="1:6" ht="15.75" customHeight="1">
      <c r="A182" s="77"/>
      <c r="B182" s="67"/>
      <c r="C182" s="47"/>
      <c r="D182" s="70"/>
      <c r="E182" s="47"/>
      <c r="F182" s="70"/>
    </row>
    <row r="183" spans="1:6" ht="15.75" customHeight="1">
      <c r="A183" s="76"/>
      <c r="B183" s="67" t="s">
        <v>150</v>
      </c>
      <c r="C183" s="139">
        <f>+ROUND(C179/C181*100,2)</f>
        <v>2.57</v>
      </c>
      <c r="D183" s="102" t="s">
        <v>119</v>
      </c>
      <c r="E183" s="140">
        <f>ROUND(E179/E181*100,2)</f>
        <v>7.81</v>
      </c>
      <c r="F183" s="102" t="s">
        <v>119</v>
      </c>
    </row>
    <row r="184" spans="1:6" ht="15.75" customHeight="1" thickBot="1">
      <c r="A184" s="77"/>
      <c r="B184" s="99"/>
      <c r="C184" s="48"/>
      <c r="D184" s="100"/>
      <c r="E184" s="48"/>
      <c r="F184" s="100"/>
    </row>
    <row r="185" spans="2:6" ht="15.75" customHeight="1">
      <c r="B185" s="82"/>
      <c r="C185" s="82"/>
      <c r="D185" s="62"/>
      <c r="E185" s="62"/>
      <c r="F185" s="62"/>
    </row>
    <row r="186" spans="2:6" ht="15.75" customHeight="1">
      <c r="B186" s="82"/>
      <c r="C186" s="82"/>
      <c r="D186" s="62"/>
      <c r="E186" s="62"/>
      <c r="F186" s="62"/>
    </row>
    <row r="187" spans="2:6" ht="15.75" customHeight="1">
      <c r="B187" s="45"/>
      <c r="C187" s="45"/>
      <c r="D187" s="45"/>
      <c r="E187" s="45"/>
      <c r="F187" s="45"/>
    </row>
    <row r="188" spans="1:6" s="6" customFormat="1" ht="15.75" customHeight="1">
      <c r="A188" s="4" t="s">
        <v>79</v>
      </c>
      <c r="C188" s="4"/>
      <c r="D188" s="4"/>
      <c r="E188" s="4"/>
      <c r="F188" s="4"/>
    </row>
    <row r="189" spans="2:6" ht="15.75" customHeight="1">
      <c r="B189" s="45"/>
      <c r="C189" s="45"/>
      <c r="D189" s="45"/>
      <c r="E189" s="45"/>
      <c r="F189" s="45"/>
    </row>
    <row r="190" spans="1:6" s="6" customFormat="1" ht="15.75" customHeight="1">
      <c r="A190" s="176" t="s">
        <v>194</v>
      </c>
      <c r="B190" s="174"/>
      <c r="C190" s="87"/>
      <c r="D190" s="87"/>
      <c r="E190" s="87"/>
      <c r="F190" s="87"/>
    </row>
    <row r="191" spans="2:6" ht="15.75" customHeight="1">
      <c r="B191" s="45"/>
      <c r="C191" s="45"/>
      <c r="D191" s="45"/>
      <c r="E191" s="45"/>
      <c r="F191" s="45"/>
    </row>
    <row r="192" spans="2:6" ht="15.75" customHeight="1">
      <c r="B192" s="45"/>
      <c r="C192" s="45"/>
      <c r="D192" s="45"/>
      <c r="E192" s="45"/>
      <c r="F192" s="45"/>
    </row>
    <row r="193" spans="1:6" s="6" customFormat="1" ht="15.75" customHeight="1">
      <c r="A193" s="87" t="s">
        <v>78</v>
      </c>
      <c r="C193" s="87"/>
      <c r="D193" s="87"/>
      <c r="E193" s="87"/>
      <c r="F193" s="87"/>
    </row>
    <row r="194" spans="2:6" ht="15.75" customHeight="1">
      <c r="B194" s="45"/>
      <c r="C194" s="45"/>
      <c r="D194" s="45"/>
      <c r="E194" s="45"/>
      <c r="F194" s="45"/>
    </row>
    <row r="195" spans="1:6" s="6" customFormat="1" ht="15.75" customHeight="1">
      <c r="A195" s="72" t="s">
        <v>118</v>
      </c>
      <c r="C195" s="1"/>
      <c r="D195" s="1"/>
      <c r="E195" s="1"/>
      <c r="F195" s="1"/>
    </row>
    <row r="196" spans="3:6" s="6" customFormat="1" ht="15.75" customHeight="1">
      <c r="C196" s="1"/>
      <c r="D196" s="1"/>
      <c r="E196" s="1"/>
      <c r="F196" s="1"/>
    </row>
    <row r="197" spans="1:6" s="6" customFormat="1" ht="15.75" customHeight="1">
      <c r="A197" s="72"/>
      <c r="C197" s="1"/>
      <c r="D197" s="1"/>
      <c r="E197" s="1"/>
      <c r="F197" s="1"/>
    </row>
    <row r="198" spans="2:6" ht="15">
      <c r="B198" s="45"/>
      <c r="C198" s="45"/>
      <c r="D198" s="45"/>
      <c r="E198" s="45"/>
      <c r="F198" s="45"/>
    </row>
    <row r="199" spans="2:6" ht="15">
      <c r="B199" s="45"/>
      <c r="C199" s="45"/>
      <c r="D199" s="45"/>
      <c r="E199" s="45"/>
      <c r="F199" s="45"/>
    </row>
    <row r="200" spans="1:6" ht="15">
      <c r="A200" s="78"/>
      <c r="B200" s="45"/>
      <c r="C200" s="45"/>
      <c r="D200" s="45"/>
      <c r="E200" s="45"/>
      <c r="F200" s="45"/>
    </row>
    <row r="201" spans="2:6" ht="15">
      <c r="B201" s="45"/>
      <c r="C201" s="45"/>
      <c r="D201" s="45"/>
      <c r="E201" s="45"/>
      <c r="F201" s="45"/>
    </row>
    <row r="202" spans="2:6" ht="15">
      <c r="B202" s="45"/>
      <c r="C202" s="45"/>
      <c r="D202" s="45"/>
      <c r="E202" s="45"/>
      <c r="F202" s="45"/>
    </row>
    <row r="203" spans="1:6" ht="15">
      <c r="A203" s="79"/>
      <c r="B203" s="45"/>
      <c r="C203" s="45"/>
      <c r="D203" s="45"/>
      <c r="E203" s="45"/>
      <c r="F203" s="45"/>
    </row>
    <row r="204" spans="1:6" ht="15">
      <c r="A204" s="80"/>
      <c r="B204" s="45"/>
      <c r="C204" s="45"/>
      <c r="D204" s="45"/>
      <c r="E204" s="45"/>
      <c r="F204" s="45"/>
    </row>
    <row r="205" spans="1:6" ht="15">
      <c r="A205" s="80"/>
      <c r="B205" s="45"/>
      <c r="C205" s="45"/>
      <c r="D205" s="45"/>
      <c r="E205" s="45"/>
      <c r="F205" s="45"/>
    </row>
    <row r="206" spans="1:6" ht="15">
      <c r="A206" s="79"/>
      <c r="B206" s="45"/>
      <c r="C206" s="45"/>
      <c r="D206" s="45"/>
      <c r="E206" s="45"/>
      <c r="F206" s="45"/>
    </row>
    <row r="207" spans="1:6" ht="15">
      <c r="A207" s="80"/>
      <c r="B207" s="45"/>
      <c r="C207" s="45"/>
      <c r="D207" s="45"/>
      <c r="E207" s="45"/>
      <c r="F207" s="45"/>
    </row>
    <row r="208" spans="1:6" ht="15">
      <c r="A208" s="79"/>
      <c r="B208" s="45"/>
      <c r="C208" s="45"/>
      <c r="D208" s="45"/>
      <c r="E208" s="45"/>
      <c r="F208" s="45"/>
    </row>
    <row r="209" spans="1:6" ht="15">
      <c r="A209" s="80"/>
      <c r="B209" s="45"/>
      <c r="C209" s="45"/>
      <c r="D209" s="45"/>
      <c r="E209" s="45"/>
      <c r="F209" s="45"/>
    </row>
    <row r="210" spans="1:6" ht="15">
      <c r="A210" s="79"/>
      <c r="B210" s="45"/>
      <c r="C210" s="45"/>
      <c r="D210" s="45"/>
      <c r="E210" s="45"/>
      <c r="F210" s="45"/>
    </row>
    <row r="211" spans="1:6" ht="15">
      <c r="A211" s="80"/>
      <c r="B211" s="45"/>
      <c r="C211" s="45"/>
      <c r="D211" s="45"/>
      <c r="E211" s="45"/>
      <c r="F211" s="45"/>
    </row>
    <row r="212" spans="1:6" ht="15">
      <c r="A212" s="79"/>
      <c r="B212" s="45"/>
      <c r="C212" s="45"/>
      <c r="D212" s="45"/>
      <c r="E212" s="45"/>
      <c r="F212" s="45"/>
    </row>
    <row r="213" spans="1:6" ht="15">
      <c r="A213" s="80"/>
      <c r="B213" s="45"/>
      <c r="C213" s="45"/>
      <c r="D213" s="45"/>
      <c r="E213" s="45"/>
      <c r="F213" s="45"/>
    </row>
    <row r="214" spans="2:6" ht="15">
      <c r="B214" s="45"/>
      <c r="C214" s="45"/>
      <c r="D214" s="45"/>
      <c r="E214" s="45"/>
      <c r="F214" s="45"/>
    </row>
  </sheetData>
  <sheetProtection selectLockedCells="1" selectUnlockedCells="1"/>
  <mergeCells count="99">
    <mergeCell ref="B160:F160"/>
    <mergeCell ref="A174:A175"/>
    <mergeCell ref="E174:F174"/>
    <mergeCell ref="E175:F175"/>
    <mergeCell ref="C174:D174"/>
    <mergeCell ref="B173:B177"/>
    <mergeCell ref="E173:F173"/>
    <mergeCell ref="C173:D173"/>
    <mergeCell ref="B171:F171"/>
    <mergeCell ref="C175:D175"/>
    <mergeCell ref="B163:F163"/>
    <mergeCell ref="B168:F168"/>
    <mergeCell ref="B167:F167"/>
    <mergeCell ref="B164:F164"/>
    <mergeCell ref="B159:F159"/>
    <mergeCell ref="B146:F146"/>
    <mergeCell ref="B145:F145"/>
    <mergeCell ref="B103:F103"/>
    <mergeCell ref="B114:F114"/>
    <mergeCell ref="B148:B149"/>
    <mergeCell ref="B156:F156"/>
    <mergeCell ref="B122:F122"/>
    <mergeCell ref="B121:F121"/>
    <mergeCell ref="C152:D152"/>
    <mergeCell ref="B10:F10"/>
    <mergeCell ref="B19:F19"/>
    <mergeCell ref="B28:F28"/>
    <mergeCell ref="B27:F27"/>
    <mergeCell ref="B24:F24"/>
    <mergeCell ref="B23:F23"/>
    <mergeCell ref="B95:F95"/>
    <mergeCell ref="E45:F45"/>
    <mergeCell ref="B42:F42"/>
    <mergeCell ref="C44:D44"/>
    <mergeCell ref="C45:D45"/>
    <mergeCell ref="B44:B47"/>
    <mergeCell ref="B53:F53"/>
    <mergeCell ref="B80:F80"/>
    <mergeCell ref="B50:F50"/>
    <mergeCell ref="B87:F87"/>
    <mergeCell ref="B96:F96"/>
    <mergeCell ref="C107:D107"/>
    <mergeCell ref="C106:D106"/>
    <mergeCell ref="B105:B109"/>
    <mergeCell ref="E107:F107"/>
    <mergeCell ref="E106:F106"/>
    <mergeCell ref="B100:E100"/>
    <mergeCell ref="B99:F99"/>
    <mergeCell ref="E105:F105"/>
    <mergeCell ref="C105:D105"/>
    <mergeCell ref="B119:F119"/>
    <mergeCell ref="B118:F118"/>
    <mergeCell ref="B117:F117"/>
    <mergeCell ref="B123:F123"/>
    <mergeCell ref="B126:F126"/>
    <mergeCell ref="C148:D148"/>
    <mergeCell ref="C149:D149"/>
    <mergeCell ref="C150:D150"/>
    <mergeCell ref="B127:F127"/>
    <mergeCell ref="B129:F129"/>
    <mergeCell ref="B137:F137"/>
    <mergeCell ref="B139:F139"/>
    <mergeCell ref="B141:F141"/>
    <mergeCell ref="B35:F35"/>
    <mergeCell ref="B69:F69"/>
    <mergeCell ref="B68:F68"/>
    <mergeCell ref="B65:F65"/>
    <mergeCell ref="B64:F64"/>
    <mergeCell ref="B36:F36"/>
    <mergeCell ref="B91:F91"/>
    <mergeCell ref="B32:F32"/>
    <mergeCell ref="B31:F31"/>
    <mergeCell ref="B79:F79"/>
    <mergeCell ref="B61:F61"/>
    <mergeCell ref="B57:F57"/>
    <mergeCell ref="B56:F56"/>
    <mergeCell ref="B52:F52"/>
    <mergeCell ref="B60:F60"/>
    <mergeCell ref="C74:D74"/>
    <mergeCell ref="A1:F4"/>
    <mergeCell ref="E44:F44"/>
    <mergeCell ref="B39:F39"/>
    <mergeCell ref="B40:F40"/>
    <mergeCell ref="B20:F20"/>
    <mergeCell ref="B15:F15"/>
    <mergeCell ref="B9:F9"/>
    <mergeCell ref="B16:F16"/>
    <mergeCell ref="B12:E12"/>
    <mergeCell ref="B11:F11"/>
    <mergeCell ref="B88:F88"/>
    <mergeCell ref="C70:D70"/>
    <mergeCell ref="E70:F70"/>
    <mergeCell ref="C71:D71"/>
    <mergeCell ref="E71:F71"/>
    <mergeCell ref="C72:D72"/>
    <mergeCell ref="C73:D73"/>
    <mergeCell ref="E72:F72"/>
    <mergeCell ref="E73:F73"/>
    <mergeCell ref="E74:F74"/>
  </mergeCells>
  <printOptions/>
  <pageMargins left="0.75" right="0.5" top="0.75" bottom="0.5" header="0.5" footer="0.5"/>
  <pageSetup fitToHeight="99" fitToWidth="1" horizontalDpi="600" verticalDpi="600" orientation="portrait" paperSize="9" scale="78" r:id="rId2"/>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Hovid Bhd</dc:creator>
  <cp:keywords/>
  <dc:description/>
  <cp:lastModifiedBy>Andrew Goh</cp:lastModifiedBy>
  <cp:lastPrinted>2005-05-24T06:28:49Z</cp:lastPrinted>
  <dcterms:created xsi:type="dcterms:W3CDTF">2004-09-14T00:57:11Z</dcterms:created>
  <dcterms:modified xsi:type="dcterms:W3CDTF">2005-06-06T09:41:14Z</dcterms:modified>
  <cp:category/>
  <cp:version/>
  <cp:contentType/>
  <cp:contentStatus/>
</cp:coreProperties>
</file>